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/>
  </bookViews>
  <sheets>
    <sheet name="AVENA GRANO" sheetId="11" r:id="rId1"/>
  </sheets>
  <definedNames>
    <definedName name="_xlnm.Print_Area" localSheetId="0">'AVENA GRANO'!$A$1:$G$94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1" l="1"/>
  <c r="G48" i="11"/>
  <c r="G49" i="11"/>
  <c r="G50" i="11"/>
  <c r="G51" i="11"/>
  <c r="G52" i="11"/>
  <c r="G53" i="11"/>
  <c r="G54" i="11"/>
  <c r="G55" i="11"/>
  <c r="G46" i="11"/>
  <c r="G37" i="11"/>
  <c r="G38" i="11"/>
  <c r="G39" i="11"/>
  <c r="G40" i="11"/>
  <c r="G36" i="11"/>
  <c r="G26" i="11" l="1"/>
  <c r="G25" i="11"/>
  <c r="G24" i="11"/>
  <c r="G23" i="11"/>
  <c r="G22" i="11"/>
  <c r="G21" i="11"/>
  <c r="G12" i="11"/>
  <c r="G27" i="11" l="1"/>
  <c r="G56" i="11" l="1"/>
  <c r="C83" i="11" s="1"/>
  <c r="C81" i="11"/>
  <c r="G66" i="11"/>
  <c r="C84" i="11"/>
  <c r="G41" i="11" l="1"/>
  <c r="C80" i="11"/>
  <c r="C82" i="11" l="1"/>
  <c r="G63" i="11"/>
  <c r="G64" i="11" s="1"/>
  <c r="C85" i="11" s="1"/>
  <c r="C86" i="11" l="1"/>
  <c r="D83" i="11" s="1"/>
  <c r="G65" i="11"/>
  <c r="G67" i="11" l="1"/>
  <c r="E91" i="11"/>
  <c r="D85" i="11"/>
  <c r="D81" i="11"/>
  <c r="D82" i="11"/>
  <c r="D80" i="11"/>
  <c r="D84" i="11"/>
  <c r="C91" i="11"/>
  <c r="D91" i="11"/>
  <c r="D86" i="11" l="1"/>
</calcChain>
</file>

<file path=xl/sharedStrings.xml><?xml version="1.0" encoding="utf-8"?>
<sst xmlns="http://schemas.openxmlformats.org/spreadsheetml/2006/main" count="150" uniqueCount="107">
  <si>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</si>
  <si>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</si>
  <si>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</si>
  <si>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</si>
  <si>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</si>
  <si>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</si>
  <si>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</si>
  <si>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</si>
  <si>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</si>
  <si>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</si>
  <si>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</si>
  <si>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</si>
  <si>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</si>
  <si>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</si>
  <si>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</si>
  <si>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</si>
  <si>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</si>
  <si>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</si>
  <si>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</si>
  <si>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</si>
  <si>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</si>
  <si>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</si>
  <si>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</si>
  <si>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</si>
  <si>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</si>
  <si>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</si>
  <si>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</si>
  <si>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</si>
  <si>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</si>
  <si>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</si>
  <si>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</si>
  <si>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</si>
  <si>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</si>
  <si>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</si>
  <si>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</si>
  <si>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</si>
  <si>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</si>
  <si>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</si>
  <si>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</si>
  <si>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</si>
  <si>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</si>
  <si>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</si>
  <si>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</si>
  <si>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</si>
  <si>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</si>
  <si>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</si>
  <si>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</si>
  <si>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</si>
  <si>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</si>
  <si>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</si>
  <si>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</si>
  <si>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</si>
  <si>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</si>
  <si>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</si>
  <si>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</si>
  <si>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</si>
  <si>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LOS ANGELES</t>
  </si>
  <si>
    <t>Urea</t>
  </si>
  <si>
    <t>Septiembre</t>
  </si>
  <si>
    <t>Agosto-Septiembre</t>
  </si>
  <si>
    <t>Enero</t>
  </si>
  <si>
    <t>FERTILIZANTES</t>
  </si>
  <si>
    <t>Enero-Febrero</t>
  </si>
  <si>
    <t>Aradura</t>
  </si>
  <si>
    <t>Rastraje</t>
  </si>
  <si>
    <t>HERBICIDA</t>
  </si>
  <si>
    <t>MEDIO</t>
  </si>
  <si>
    <t>Septiembre-Octubre</t>
  </si>
  <si>
    <t>SEQUÍA</t>
  </si>
  <si>
    <t>Sacos</t>
  </si>
  <si>
    <t>AVENA GRANO</t>
  </si>
  <si>
    <t>URANO</t>
  </si>
  <si>
    <t>MOLINO-AUTOCONSUMO</t>
  </si>
  <si>
    <t>DESINFECTANTE SEMILLA</t>
  </si>
  <si>
    <t>Abril-Mayo</t>
  </si>
  <si>
    <t>SIEMBRA</t>
  </si>
  <si>
    <t>Mayo</t>
  </si>
  <si>
    <t>APLICACIÓN FERTILIZANTE</t>
  </si>
  <si>
    <t>APLICACIÓN HERBICIDA</t>
  </si>
  <si>
    <t>APLICACIÓN FUNGICIDA</t>
  </si>
  <si>
    <t xml:space="preserve">LABORES DE COSECHA </t>
  </si>
  <si>
    <t>Marzo-Abril</t>
  </si>
  <si>
    <t>Siembra y fertilizacion</t>
  </si>
  <si>
    <t>Aplicación herbicidas</t>
  </si>
  <si>
    <t>Marzo-Julio</t>
  </si>
  <si>
    <t>Cosechadora</t>
  </si>
  <si>
    <t>SEMILLAS</t>
  </si>
  <si>
    <t>Avena</t>
  </si>
  <si>
    <t>Mayo-Junio</t>
  </si>
  <si>
    <t>Mezcla 9-41-12</t>
  </si>
  <si>
    <t>Roundup</t>
  </si>
  <si>
    <t>ls</t>
  </si>
  <si>
    <t>MCPA</t>
  </si>
  <si>
    <t>Desinfeccion de semilla</t>
  </si>
  <si>
    <t>lts</t>
  </si>
  <si>
    <t>un</t>
  </si>
  <si>
    <t>los angeles, negrete</t>
  </si>
  <si>
    <t>Rendimiento (sacos/hà)</t>
  </si>
  <si>
    <t>Costo unitario ($/saco) (*)</t>
  </si>
  <si>
    <t>PRECIO ESPERADO ($/sc)</t>
  </si>
  <si>
    <t>ESCENARIOS COSTO UNITARIO  ($/saco)</t>
  </si>
  <si>
    <t>Subtotal Otros</t>
  </si>
  <si>
    <t>HM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</si>
  <si>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</si>
  <si>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</si>
  <si>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: Qqm/HA)</t>
  </si>
  <si>
    <t>Enero-feb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</si>
</sst>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4" fillId="0" borderId="3"/>
    <xf numFmtId="0" fontId="1" fillId="0" borderId="3"/>
    <xf numFmtId="164" fontId="5" fillId="0" borderId="0" applyFont="0" applyFill="0" applyBorder="0" applyAlignment="0" applyProtection="0"/>
  </cellStyleXfs>
  <cellXfs count="116">
    <xf numFmtId="0" fontId="0" fillId="0" borderId="0" xfId="0" applyFont="1" applyAlignment="1"/>
    <xf numFmtId="49" fontId="2" fillId="2" borderId="1" xfId="0" applyNumberFormat="1" applyFont="1" applyFill="1" applyBorder="1" applyAlignment="1">
      <alignment wrapText="1"/>
    </xf>
    <xf numFmtId="49" fontId="3" fillId="3" borderId="3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3" fontId="3" fillId="3" borderId="3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wrapText="1"/>
    </xf>
    <xf numFmtId="49" fontId="2" fillId="2" borderId="4" xfId="0" applyNumberFormat="1" applyFont="1" applyFill="1" applyBorder="1" applyAlignment="1"/>
    <xf numFmtId="0" fontId="2" fillId="2" borderId="4" xfId="0" applyFont="1" applyFill="1" applyBorder="1" applyAlignment="1"/>
    <xf numFmtId="0" fontId="3" fillId="2" borderId="3" xfId="0" applyFont="1" applyFill="1" applyBorder="1" applyAlignment="1">
      <alignment vertical="center"/>
    </xf>
    <xf numFmtId="0" fontId="2" fillId="2" borderId="3" xfId="0" applyFont="1" applyFill="1" applyBorder="1" applyAlignment="1"/>
    <xf numFmtId="0" fontId="2" fillId="0" borderId="3" xfId="0" applyNumberFormat="1" applyFont="1" applyBorder="1" applyAlignment="1"/>
    <xf numFmtId="0" fontId="2" fillId="0" borderId="3" xfId="0" applyFont="1" applyBorder="1" applyAlignment="1"/>
    <xf numFmtId="49" fontId="7" fillId="3" borderId="3" xfId="0" applyNumberFormat="1" applyFont="1" applyFill="1" applyBorder="1" applyAlignment="1">
      <alignment vertical="center" wrapText="1"/>
    </xf>
    <xf numFmtId="3" fontId="8" fillId="10" borderId="4" xfId="0" applyNumberFormat="1" applyFont="1" applyFill="1" applyBorder="1" applyAlignment="1">
      <alignment horizontal="right" wrapText="1"/>
    </xf>
    <xf numFmtId="3" fontId="8" fillId="10" borderId="4" xfId="0" applyNumberFormat="1" applyFont="1" applyFill="1" applyBorder="1" applyAlignment="1">
      <alignment horizontal="right"/>
    </xf>
    <xf numFmtId="17" fontId="8" fillId="10" borderId="4" xfId="0" applyNumberFormat="1" applyFont="1" applyFill="1" applyBorder="1" applyAlignment="1">
      <alignment horizontal="right"/>
    </xf>
    <xf numFmtId="14" fontId="8" fillId="10" borderId="4" xfId="0" applyNumberFormat="1" applyFont="1" applyFill="1" applyBorder="1" applyAlignment="1">
      <alignment horizontal="right"/>
    </xf>
    <xf numFmtId="17" fontId="8" fillId="0" borderId="4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0" fontId="2" fillId="2" borderId="3" xfId="0" applyFont="1" applyFill="1" applyBorder="1" applyAlignment="1">
      <alignment wrapText="1"/>
    </xf>
    <xf numFmtId="14" fontId="2" fillId="2" borderId="3" xfId="0" applyNumberFormat="1" applyFont="1" applyFill="1" applyBorder="1" applyAlignment="1"/>
    <xf numFmtId="0" fontId="2" fillId="2" borderId="3" xfId="0" applyFont="1" applyFill="1" applyBorder="1" applyAlignment="1">
      <alignment horizontal="justify" wrapText="1"/>
    </xf>
    <xf numFmtId="0" fontId="2" fillId="2" borderId="3" xfId="0" applyFont="1" applyFill="1" applyBorder="1" applyAlignment="1">
      <alignment horizontal="left"/>
    </xf>
    <xf numFmtId="49" fontId="7" fillId="5" borderId="3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10" fillId="0" borderId="4" xfId="1" applyNumberFormat="1" applyFont="1" applyBorder="1" applyAlignment="1">
      <alignment horizontal="left"/>
    </xf>
    <xf numFmtId="3" fontId="10" fillId="0" borderId="4" xfId="1" applyNumberFormat="1" applyFont="1" applyBorder="1" applyAlignment="1">
      <alignment horizontal="center"/>
    </xf>
    <xf numFmtId="3" fontId="10" fillId="0" borderId="4" xfId="1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left"/>
    </xf>
    <xf numFmtId="3" fontId="10" fillId="0" borderId="4" xfId="0" applyNumberFormat="1" applyFont="1" applyBorder="1" applyAlignment="1">
      <alignment horizontal="center" wrapText="1"/>
    </xf>
    <xf numFmtId="3" fontId="8" fillId="0" borderId="4" xfId="0" applyNumberFormat="1" applyFont="1" applyBorder="1" applyAlignment="1">
      <alignment horizontal="center"/>
    </xf>
    <xf numFmtId="3" fontId="2" fillId="2" borderId="3" xfId="0" applyNumberFormat="1" applyFont="1" applyFill="1" applyBorder="1" applyAlignment="1"/>
    <xf numFmtId="0" fontId="2" fillId="2" borderId="3" xfId="0" applyFont="1" applyFill="1" applyBorder="1" applyAlignment="1">
      <alignment horizontal="center" vertical="center"/>
    </xf>
    <xf numFmtId="0" fontId="11" fillId="0" borderId="4" xfId="0" applyFont="1" applyBorder="1" applyAlignment="1"/>
    <xf numFmtId="0" fontId="11" fillId="0" borderId="4" xfId="0" applyFont="1" applyBorder="1" applyAlignment="1">
      <alignment horizontal="center"/>
    </xf>
    <xf numFmtId="3" fontId="10" fillId="0" borderId="4" xfId="0" applyNumberFormat="1" applyFont="1" applyBorder="1" applyAlignment="1"/>
    <xf numFmtId="3" fontId="8" fillId="0" borderId="4" xfId="0" applyNumberFormat="1" applyFont="1" applyFill="1" applyBorder="1"/>
    <xf numFmtId="3" fontId="8" fillId="0" borderId="4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 wrapText="1"/>
    </xf>
    <xf numFmtId="3" fontId="8" fillId="0" borderId="4" xfId="0" applyNumberFormat="1" applyFont="1" applyBorder="1"/>
    <xf numFmtId="3" fontId="10" fillId="0" borderId="4" xfId="0" applyNumberFormat="1" applyFont="1" applyFill="1" applyBorder="1"/>
    <xf numFmtId="3" fontId="10" fillId="0" borderId="4" xfId="0" applyNumberFormat="1" applyFont="1" applyBorder="1"/>
    <xf numFmtId="3" fontId="10" fillId="0" borderId="4" xfId="0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3" fontId="10" fillId="10" borderId="4" xfId="0" applyNumberFormat="1" applyFont="1" applyFill="1" applyBorder="1"/>
    <xf numFmtId="3" fontId="8" fillId="0" borderId="4" xfId="1" applyNumberFormat="1" applyFont="1" applyBorder="1" applyAlignment="1"/>
    <xf numFmtId="3" fontId="8" fillId="0" borderId="4" xfId="1" applyNumberFormat="1" applyFont="1" applyBorder="1" applyAlignment="1">
      <alignment horizontal="center"/>
    </xf>
    <xf numFmtId="3" fontId="8" fillId="0" borderId="4" xfId="3" applyNumberFormat="1" applyFont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 wrapText="1"/>
    </xf>
    <xf numFmtId="0" fontId="2" fillId="10" borderId="3" xfId="0" applyFont="1" applyFill="1" applyBorder="1" applyAlignment="1"/>
    <xf numFmtId="49" fontId="3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0" fontId="2" fillId="10" borderId="3" xfId="0" applyNumberFormat="1" applyFont="1" applyFill="1" applyBorder="1" applyAlignment="1"/>
    <xf numFmtId="49" fontId="7" fillId="5" borderId="5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166" fontId="7" fillId="5" borderId="7" xfId="0" applyNumberFormat="1" applyFont="1" applyFill="1" applyBorder="1" applyAlignment="1">
      <alignment vertical="center"/>
    </xf>
    <xf numFmtId="49" fontId="7" fillId="3" borderId="8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166" fontId="7" fillId="3" borderId="9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166" fontId="7" fillId="5" borderId="9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0" fontId="7" fillId="5" borderId="11" xfId="0" applyFont="1" applyFill="1" applyBorder="1" applyAlignment="1">
      <alignment vertical="center"/>
    </xf>
    <xf numFmtId="166" fontId="7" fillId="6" borderId="1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166" fontId="7" fillId="2" borderId="3" xfId="0" applyNumberFormat="1" applyFont="1" applyFill="1" applyBorder="1" applyAlignment="1">
      <alignment vertical="center"/>
    </xf>
    <xf numFmtId="49" fontId="12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/>
    <xf numFmtId="166" fontId="7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166" fontId="7" fillId="2" borderId="9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/>
    <xf numFmtId="166" fontId="7" fillId="2" borderId="12" xfId="0" applyNumberFormat="1" applyFont="1" applyFill="1" applyBorder="1" applyAlignment="1">
      <alignment vertical="center"/>
    </xf>
    <xf numFmtId="0" fontId="2" fillId="9" borderId="4" xfId="0" applyFont="1" applyFill="1" applyBorder="1" applyAlignment="1"/>
    <xf numFmtId="0" fontId="2" fillId="7" borderId="3" xfId="0" applyFont="1" applyFill="1" applyBorder="1" applyAlignment="1"/>
    <xf numFmtId="49" fontId="12" fillId="8" borderId="4" xfId="0" applyNumberFormat="1" applyFont="1" applyFill="1" applyBorder="1" applyAlignment="1">
      <alignment vertical="center"/>
    </xf>
    <xf numFmtId="49" fontId="2" fillId="8" borderId="4" xfId="0" applyNumberFormat="1" applyFont="1" applyFill="1" applyBorder="1" applyAlignment="1"/>
    <xf numFmtId="49" fontId="12" fillId="2" borderId="4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/>
    </xf>
    <xf numFmtId="9" fontId="2" fillId="2" borderId="4" xfId="0" applyNumberFormat="1" applyFont="1" applyFill="1" applyBorder="1" applyAlignment="1"/>
    <xf numFmtId="0" fontId="12" fillId="2" borderId="4" xfId="0" applyNumberFormat="1" applyFont="1" applyFill="1" applyBorder="1" applyAlignment="1">
      <alignment vertical="center"/>
    </xf>
    <xf numFmtId="167" fontId="12" fillId="2" borderId="4" xfId="0" applyNumberFormat="1" applyFont="1" applyFill="1" applyBorder="1" applyAlignment="1">
      <alignment vertical="center"/>
    </xf>
    <xf numFmtId="0" fontId="7" fillId="7" borderId="3" xfId="0" applyFont="1" applyFill="1" applyBorder="1" applyAlignment="1">
      <alignment vertical="center"/>
    </xf>
    <xf numFmtId="167" fontId="12" fillId="8" borderId="4" xfId="0" applyNumberFormat="1" applyFont="1" applyFill="1" applyBorder="1" applyAlignment="1">
      <alignment vertical="center"/>
    </xf>
    <xf numFmtId="9" fontId="12" fillId="8" borderId="4" xfId="0" applyNumberFormat="1" applyFont="1" applyFill="1" applyBorder="1" applyAlignment="1">
      <alignment vertical="center"/>
    </xf>
    <xf numFmtId="0" fontId="7" fillId="9" borderId="4" xfId="0" applyFont="1" applyFill="1" applyBorder="1" applyAlignment="1">
      <alignment vertical="center"/>
    </xf>
    <xf numFmtId="49" fontId="14" fillId="9" borderId="4" xfId="0" applyNumberFormat="1" applyFont="1" applyFill="1" applyBorder="1" applyAlignment="1">
      <alignment vertical="center"/>
    </xf>
    <xf numFmtId="0" fontId="12" fillId="8" borderId="4" xfId="0" applyNumberFormat="1" applyFont="1" applyFill="1" applyBorder="1" applyAlignment="1">
      <alignment vertical="center"/>
    </xf>
    <xf numFmtId="0" fontId="12" fillId="7" borderId="3" xfId="0" applyFont="1" applyFill="1" applyBorder="1" applyAlignment="1">
      <alignment vertical="center"/>
    </xf>
    <xf numFmtId="166" fontId="12" fillId="2" borderId="3" xfId="0" applyNumberFormat="1" applyFont="1" applyFill="1" applyBorder="1" applyAlignment="1">
      <alignment vertical="center"/>
    </xf>
    <xf numFmtId="165" fontId="10" fillId="0" borderId="4" xfId="1" applyNumberFormat="1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3" fontId="15" fillId="0" borderId="4" xfId="0" applyNumberFormat="1" applyFont="1" applyBorder="1"/>
    <xf numFmtId="165" fontId="8" fillId="0" borderId="4" xfId="0" applyNumberFormat="1" applyFont="1" applyFill="1" applyBorder="1" applyAlignment="1">
      <alignment horizontal="right"/>
    </xf>
    <xf numFmtId="49" fontId="14" fillId="9" borderId="4" xfId="0" applyNumberFormat="1" applyFont="1" applyFill="1" applyBorder="1" applyAlignment="1">
      <alignment vertical="center"/>
    </xf>
    <xf numFmtId="0" fontId="12" fillId="9" borderId="4" xfId="0" applyFont="1" applyFill="1" applyBorder="1" applyAlignment="1">
      <alignment vertical="center"/>
    </xf>
    <xf numFmtId="49" fontId="9" fillId="3" borderId="3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/>
    <xf numFmtId="0" fontId="2" fillId="2" borderId="4" xfId="0" applyFont="1" applyFill="1" applyBorder="1" applyAlignment="1"/>
  </cellXfs>
  <cellStyles count="4">
    <cellStyle name="Millares" xfId="3" builtinId="3"/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638175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638175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152400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3817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E92"/>
  <sheetViews>
    <sheetView tabSelected="1" workbookViewId="0">
      <selection sqref="A1:G94"/>
    </sheetView>
  </sheetViews>
  <sheetFormatPr baseColWidth="10" defaultColWidth="10.85546875" defaultRowHeight="11.25" customHeight="1"/>
  <cols>
    <col min="1" max="1" width="4.42578125" style="14" customWidth="1"/>
    <col min="2" max="2" width="24.5703125" style="14" customWidth="1"/>
    <col min="3" max="3" width="18" style="14" customWidth="1"/>
    <col min="4" max="4" width="9.42578125" style="14" customWidth="1"/>
    <col min="5" max="5" width="14.42578125" style="14" customWidth="1"/>
    <col min="6" max="6" width="11" style="14" customWidth="1"/>
    <col min="7" max="7" width="18.140625" style="14" customWidth="1"/>
    <col min="8" max="213" width="10.85546875" style="14" customWidth="1"/>
    <col min="214" max="16384" width="10.85546875" style="15"/>
  </cols>
  <sheetData>
    <row r="1" spans="1:7" ht="15" customHeight="1">
      <c r="A1" s="13"/>
      <c r="B1" s="13"/>
      <c r="C1" s="13"/>
      <c r="D1" s="13"/>
      <c r="E1" s="13"/>
      <c r="F1" s="13"/>
      <c r="G1" s="13"/>
    </row>
    <row r="2" spans="1:7" ht="15" customHeight="1">
      <c r="A2" s="13"/>
      <c r="B2" s="13"/>
      <c r="C2" s="13"/>
      <c r="D2" s="13"/>
      <c r="E2" s="13"/>
      <c r="F2" s="13"/>
      <c r="G2" s="13"/>
    </row>
    <row r="3" spans="1:7" ht="15" customHeight="1">
      <c r="A3" s="13"/>
      <c r="B3" s="13"/>
      <c r="C3" s="13"/>
      <c r="D3" s="13"/>
      <c r="E3" s="13"/>
      <c r="F3" s="13"/>
      <c r="G3" s="13"/>
    </row>
    <row r="4" spans="1:7" ht="15" customHeight="1">
      <c r="A4" s="13"/>
      <c r="B4" s="13"/>
      <c r="C4" s="13"/>
      <c r="D4" s="13"/>
      <c r="E4" s="13"/>
      <c r="F4" s="13"/>
      <c r="G4" s="13"/>
    </row>
    <row r="5" spans="1:7" ht="15" customHeight="1">
      <c r="A5" s="13"/>
      <c r="B5" s="13"/>
      <c r="C5" s="13"/>
      <c r="D5" s="13"/>
      <c r="E5" s="13"/>
      <c r="F5" s="13"/>
      <c r="G5" s="13"/>
    </row>
    <row r="6" spans="1:7" ht="15" customHeight="1">
      <c r="A6" s="13"/>
      <c r="B6" s="13"/>
      <c r="C6" s="13"/>
      <c r="D6" s="13"/>
      <c r="E6" s="13"/>
      <c r="F6" s="13"/>
      <c r="G6" s="13"/>
    </row>
    <row r="7" spans="1:7" ht="15" customHeight="1">
      <c r="A7" s="13"/>
      <c r="B7" s="13"/>
      <c r="C7" s="13"/>
      <c r="D7" s="13"/>
      <c r="E7" s="13"/>
      <c r="F7" s="13"/>
      <c r="G7" s="13"/>
    </row>
    <row r="8" spans="1:7" ht="15" customHeight="1">
      <c r="A8" s="13"/>
      <c r="B8" s="13"/>
      <c r="C8" s="13"/>
      <c r="D8" s="13"/>
      <c r="E8" s="13"/>
      <c r="F8" s="13"/>
      <c r="G8" s="13"/>
    </row>
    <row r="9" spans="1:7" ht="12" customHeight="1">
      <c r="A9" s="13"/>
      <c r="B9" s="16" t="s">
        <v>0</v>
      </c>
      <c r="C9" s="17" t="s">
        <v>70</v>
      </c>
      <c r="D9" s="13"/>
      <c r="E9" s="110" t="s">
        <v>105</v>
      </c>
      <c r="F9" s="111"/>
      <c r="G9" s="18">
        <v>60</v>
      </c>
    </row>
    <row r="10" spans="1:7" ht="12.75">
      <c r="A10" s="13"/>
      <c r="B10" s="9" t="s">
        <v>1</v>
      </c>
      <c r="C10" s="18" t="s">
        <v>71</v>
      </c>
      <c r="D10" s="13"/>
      <c r="E10" s="112" t="s">
        <v>2</v>
      </c>
      <c r="F10" s="113"/>
      <c r="G10" s="19">
        <v>44958</v>
      </c>
    </row>
    <row r="11" spans="1:7" ht="12.75">
      <c r="A11" s="13"/>
      <c r="B11" s="9" t="s">
        <v>3</v>
      </c>
      <c r="C11" s="18" t="s">
        <v>66</v>
      </c>
      <c r="D11" s="13"/>
      <c r="E11" s="112" t="s">
        <v>99</v>
      </c>
      <c r="F11" s="113"/>
      <c r="G11" s="18">
        <v>35000</v>
      </c>
    </row>
    <row r="12" spans="1:7" ht="11.25" customHeight="1">
      <c r="A12" s="13"/>
      <c r="B12" s="9" t="s">
        <v>4</v>
      </c>
      <c r="C12" s="18" t="s">
        <v>55</v>
      </c>
      <c r="D12" s="13"/>
      <c r="E12" s="10" t="s">
        <v>5</v>
      </c>
      <c r="F12" s="11"/>
      <c r="G12" s="18">
        <f>G9*G11</f>
        <v>2100000</v>
      </c>
    </row>
    <row r="13" spans="1:7" ht="11.25" customHeight="1">
      <c r="A13" s="13"/>
      <c r="B13" s="9" t="s">
        <v>6</v>
      </c>
      <c r="C13" s="18" t="s">
        <v>56</v>
      </c>
      <c r="D13" s="13"/>
      <c r="E13" s="112" t="s">
        <v>7</v>
      </c>
      <c r="F13" s="113"/>
      <c r="G13" s="17" t="s">
        <v>72</v>
      </c>
    </row>
    <row r="14" spans="1:7" ht="13.5" customHeight="1">
      <c r="A14" s="13"/>
      <c r="B14" s="9" t="s">
        <v>8</v>
      </c>
      <c r="C14" s="18" t="s">
        <v>96</v>
      </c>
      <c r="D14" s="13"/>
      <c r="E14" s="112" t="s">
        <v>9</v>
      </c>
      <c r="F14" s="113"/>
      <c r="G14" s="20" t="s">
        <v>106</v>
      </c>
    </row>
    <row r="15" spans="1:7" ht="12.75">
      <c r="A15" s="13"/>
      <c r="B15" s="9" t="s">
        <v>10</v>
      </c>
      <c r="C15" s="21">
        <v>44927</v>
      </c>
      <c r="D15" s="13"/>
      <c r="E15" s="114" t="s">
        <v>11</v>
      </c>
      <c r="F15" s="115"/>
      <c r="G15" s="22" t="s">
        <v>68</v>
      </c>
    </row>
    <row r="16" spans="1:7" ht="12" customHeight="1">
      <c r="A16" s="13"/>
      <c r="B16" s="23"/>
      <c r="C16" s="24"/>
      <c r="D16" s="13"/>
      <c r="E16" s="13"/>
      <c r="F16" s="13"/>
      <c r="G16" s="25"/>
    </row>
    <row r="17" spans="1:7" ht="12" customHeight="1">
      <c r="A17" s="13"/>
      <c r="B17" s="108" t="s">
        <v>12</v>
      </c>
      <c r="C17" s="109"/>
      <c r="D17" s="109"/>
      <c r="E17" s="109"/>
      <c r="F17" s="109"/>
      <c r="G17" s="109"/>
    </row>
    <row r="18" spans="1:7" ht="12" customHeight="1">
      <c r="A18" s="13"/>
      <c r="B18" s="13"/>
      <c r="C18" s="26"/>
      <c r="D18" s="26"/>
      <c r="E18" s="26"/>
      <c r="F18" s="13"/>
      <c r="G18" s="13"/>
    </row>
    <row r="19" spans="1:7" ht="12" customHeight="1">
      <c r="A19" s="13"/>
      <c r="B19" s="27" t="s">
        <v>13</v>
      </c>
      <c r="C19" s="28"/>
      <c r="D19" s="28"/>
      <c r="E19" s="28"/>
      <c r="F19" s="28"/>
      <c r="G19" s="28"/>
    </row>
    <row r="20" spans="1:7" ht="24" customHeight="1">
      <c r="A20" s="13"/>
      <c r="B20" s="54" t="s">
        <v>14</v>
      </c>
      <c r="C20" s="54" t="s">
        <v>15</v>
      </c>
      <c r="D20" s="54" t="s">
        <v>16</v>
      </c>
      <c r="E20" s="54" t="s">
        <v>17</v>
      </c>
      <c r="F20" s="54" t="s">
        <v>18</v>
      </c>
      <c r="G20" s="54" t="s">
        <v>19</v>
      </c>
    </row>
    <row r="21" spans="1:7" ht="12.75">
      <c r="A21" s="13"/>
      <c r="B21" s="29" t="s">
        <v>73</v>
      </c>
      <c r="C21" s="30" t="s">
        <v>20</v>
      </c>
      <c r="D21" s="101">
        <v>0.2</v>
      </c>
      <c r="E21" s="30" t="s">
        <v>74</v>
      </c>
      <c r="F21" s="31">
        <v>25000</v>
      </c>
      <c r="G21" s="31">
        <f t="shared" ref="G21:G26" si="0">D21*F21</f>
        <v>5000</v>
      </c>
    </row>
    <row r="22" spans="1:7" ht="12.75">
      <c r="A22" s="13"/>
      <c r="B22" s="29" t="s">
        <v>75</v>
      </c>
      <c r="C22" s="30" t="s">
        <v>20</v>
      </c>
      <c r="D22" s="101">
        <v>0.3</v>
      </c>
      <c r="E22" s="30" t="s">
        <v>76</v>
      </c>
      <c r="F22" s="31">
        <v>25000</v>
      </c>
      <c r="G22" s="31">
        <f t="shared" si="0"/>
        <v>7500</v>
      </c>
    </row>
    <row r="23" spans="1:7" ht="12.75" customHeight="1">
      <c r="A23" s="13"/>
      <c r="B23" s="29" t="s">
        <v>77</v>
      </c>
      <c r="C23" s="30" t="s">
        <v>20</v>
      </c>
      <c r="D23" s="101">
        <v>0.2</v>
      </c>
      <c r="E23" s="30" t="s">
        <v>74</v>
      </c>
      <c r="F23" s="31">
        <v>25000</v>
      </c>
      <c r="G23" s="31">
        <f t="shared" si="0"/>
        <v>5000</v>
      </c>
    </row>
    <row r="24" spans="1:7" ht="12.75">
      <c r="A24" s="13"/>
      <c r="B24" s="32" t="s">
        <v>78</v>
      </c>
      <c r="C24" s="30" t="s">
        <v>20</v>
      </c>
      <c r="D24" s="102">
        <v>0.2</v>
      </c>
      <c r="E24" s="33" t="s">
        <v>59</v>
      </c>
      <c r="F24" s="31">
        <v>25000</v>
      </c>
      <c r="G24" s="31">
        <f t="shared" si="0"/>
        <v>5000</v>
      </c>
    </row>
    <row r="25" spans="1:7" ht="12.75">
      <c r="A25" s="13"/>
      <c r="B25" s="32" t="s">
        <v>79</v>
      </c>
      <c r="C25" s="30" t="s">
        <v>20</v>
      </c>
      <c r="D25" s="102">
        <v>0.2</v>
      </c>
      <c r="E25" s="33" t="s">
        <v>67</v>
      </c>
      <c r="F25" s="31">
        <v>25000</v>
      </c>
      <c r="G25" s="31">
        <f t="shared" si="0"/>
        <v>5000</v>
      </c>
    </row>
    <row r="26" spans="1:7" ht="12.75" customHeight="1">
      <c r="A26" s="13"/>
      <c r="B26" s="32" t="s">
        <v>80</v>
      </c>
      <c r="C26" s="30" t="s">
        <v>20</v>
      </c>
      <c r="D26" s="102">
        <v>0.5</v>
      </c>
      <c r="E26" s="34" t="s">
        <v>60</v>
      </c>
      <c r="F26" s="31">
        <v>60000</v>
      </c>
      <c r="G26" s="31">
        <f t="shared" si="0"/>
        <v>30000</v>
      </c>
    </row>
    <row r="27" spans="1:7" ht="12.75" customHeight="1">
      <c r="A27" s="13"/>
      <c r="B27" s="2" t="s">
        <v>21</v>
      </c>
      <c r="C27" s="3"/>
      <c r="D27" s="3"/>
      <c r="E27" s="3"/>
      <c r="F27" s="4"/>
      <c r="G27" s="5">
        <f>SUM(G21:G26)</f>
        <v>57500</v>
      </c>
    </row>
    <row r="28" spans="1:7" ht="12.75" customHeight="1">
      <c r="A28" s="13"/>
      <c r="B28" s="13"/>
      <c r="C28" s="13"/>
      <c r="D28" s="13"/>
      <c r="E28" s="13"/>
      <c r="F28" s="35"/>
      <c r="G28" s="35"/>
    </row>
    <row r="29" spans="1:7" ht="12.75" customHeight="1">
      <c r="A29" s="13"/>
      <c r="B29" s="27" t="s">
        <v>22</v>
      </c>
      <c r="C29" s="36"/>
      <c r="D29" s="36"/>
      <c r="E29" s="36"/>
      <c r="F29" s="28"/>
      <c r="G29" s="28"/>
    </row>
    <row r="30" spans="1:7" ht="25.5">
      <c r="A30" s="13"/>
      <c r="B30" s="53" t="s">
        <v>14</v>
      </c>
      <c r="C30" s="54" t="s">
        <v>15</v>
      </c>
      <c r="D30" s="54" t="s">
        <v>16</v>
      </c>
      <c r="E30" s="53" t="s">
        <v>17</v>
      </c>
      <c r="F30" s="54" t="s">
        <v>18</v>
      </c>
      <c r="G30" s="53" t="s">
        <v>19</v>
      </c>
    </row>
    <row r="31" spans="1:7" ht="12.75" customHeight="1">
      <c r="A31" s="13"/>
      <c r="B31" s="37"/>
      <c r="C31" s="38"/>
      <c r="D31" s="103">
        <v>0</v>
      </c>
      <c r="E31" s="38"/>
      <c r="F31" s="39">
        <v>0</v>
      </c>
      <c r="G31" s="39">
        <v>0</v>
      </c>
    </row>
    <row r="32" spans="1:7" ht="12.75">
      <c r="A32" s="13"/>
      <c r="B32" s="2" t="s">
        <v>23</v>
      </c>
      <c r="C32" s="3"/>
      <c r="D32" s="3"/>
      <c r="E32" s="3"/>
      <c r="F32" s="4"/>
      <c r="G32" s="5"/>
    </row>
    <row r="33" spans="1:7" ht="12.75" customHeight="1">
      <c r="A33" s="13"/>
      <c r="B33" s="13"/>
      <c r="C33" s="13"/>
      <c r="D33" s="13"/>
      <c r="E33" s="13"/>
      <c r="F33" s="35"/>
      <c r="G33" s="35"/>
    </row>
    <row r="34" spans="1:7" ht="12.75" customHeight="1">
      <c r="A34" s="13"/>
      <c r="B34" s="27" t="s">
        <v>24</v>
      </c>
      <c r="C34" s="36"/>
      <c r="D34" s="36"/>
      <c r="E34" s="36"/>
      <c r="F34" s="28"/>
      <c r="G34" s="28"/>
    </row>
    <row r="35" spans="1:7" ht="12.75" customHeight="1">
      <c r="A35" s="13"/>
      <c r="B35" s="53" t="s">
        <v>14</v>
      </c>
      <c r="C35" s="53" t="s">
        <v>15</v>
      </c>
      <c r="D35" s="53" t="s">
        <v>16</v>
      </c>
      <c r="E35" s="53" t="s">
        <v>17</v>
      </c>
      <c r="F35" s="54" t="s">
        <v>18</v>
      </c>
      <c r="G35" s="53" t="s">
        <v>19</v>
      </c>
    </row>
    <row r="36" spans="1:7" ht="12.75" customHeight="1">
      <c r="A36" s="13"/>
      <c r="B36" s="40" t="s">
        <v>63</v>
      </c>
      <c r="C36" s="41" t="s">
        <v>102</v>
      </c>
      <c r="D36" s="105">
        <v>2</v>
      </c>
      <c r="E36" s="42" t="s">
        <v>81</v>
      </c>
      <c r="F36" s="43">
        <v>60000</v>
      </c>
      <c r="G36" s="40">
        <f>D36*F36</f>
        <v>120000</v>
      </c>
    </row>
    <row r="37" spans="1:7" ht="12.75" customHeight="1">
      <c r="A37" s="13"/>
      <c r="B37" s="40" t="s">
        <v>64</v>
      </c>
      <c r="C37" s="41" t="s">
        <v>102</v>
      </c>
      <c r="D37" s="105">
        <v>2</v>
      </c>
      <c r="E37" s="42" t="s">
        <v>81</v>
      </c>
      <c r="F37" s="43">
        <v>36000</v>
      </c>
      <c r="G37" s="40">
        <f t="shared" ref="G37:G40" si="1">D37*F37</f>
        <v>72000</v>
      </c>
    </row>
    <row r="38" spans="1:7" ht="12.75" customHeight="1">
      <c r="A38" s="13"/>
      <c r="B38" s="40" t="s">
        <v>82</v>
      </c>
      <c r="C38" s="41" t="s">
        <v>102</v>
      </c>
      <c r="D38" s="105">
        <v>2</v>
      </c>
      <c r="E38" s="42" t="s">
        <v>76</v>
      </c>
      <c r="F38" s="43">
        <v>53500</v>
      </c>
      <c r="G38" s="40">
        <f t="shared" si="1"/>
        <v>107000</v>
      </c>
    </row>
    <row r="39" spans="1:7" ht="12.75" customHeight="1">
      <c r="A39" s="13"/>
      <c r="B39" s="44" t="s">
        <v>83</v>
      </c>
      <c r="C39" s="41" t="s">
        <v>102</v>
      </c>
      <c r="D39" s="105">
        <v>2.5</v>
      </c>
      <c r="E39" s="42" t="s">
        <v>84</v>
      </c>
      <c r="F39" s="43">
        <v>24000</v>
      </c>
      <c r="G39" s="40">
        <f t="shared" si="1"/>
        <v>60000</v>
      </c>
    </row>
    <row r="40" spans="1:7" ht="12.75" customHeight="1">
      <c r="A40" s="13"/>
      <c r="B40" s="40" t="s">
        <v>85</v>
      </c>
      <c r="C40" s="41" t="s">
        <v>102</v>
      </c>
      <c r="D40" s="105">
        <v>1.5</v>
      </c>
      <c r="E40" s="42" t="s">
        <v>62</v>
      </c>
      <c r="F40" s="43">
        <v>80000</v>
      </c>
      <c r="G40" s="40">
        <f t="shared" si="1"/>
        <v>120000</v>
      </c>
    </row>
    <row r="41" spans="1:7" ht="12" customHeight="1">
      <c r="A41" s="13"/>
      <c r="B41" s="2" t="s">
        <v>25</v>
      </c>
      <c r="C41" s="3"/>
      <c r="D41" s="3"/>
      <c r="E41" s="3"/>
      <c r="F41" s="4"/>
      <c r="G41" s="5">
        <f>SUM(G36:G40)</f>
        <v>479000</v>
      </c>
    </row>
    <row r="42" spans="1:7" ht="12" customHeight="1">
      <c r="A42" s="13"/>
      <c r="B42" s="13"/>
      <c r="C42" s="13"/>
      <c r="D42" s="13"/>
      <c r="E42" s="13"/>
      <c r="F42" s="35"/>
      <c r="G42" s="35"/>
    </row>
    <row r="43" spans="1:7" ht="12.75">
      <c r="A43" s="13"/>
      <c r="B43" s="27" t="s">
        <v>26</v>
      </c>
      <c r="C43" s="36"/>
      <c r="D43" s="36"/>
      <c r="E43" s="36"/>
      <c r="F43" s="28"/>
      <c r="G43" s="28"/>
    </row>
    <row r="44" spans="1:7" ht="25.5">
      <c r="A44" s="13"/>
      <c r="B44" s="54" t="s">
        <v>27</v>
      </c>
      <c r="C44" s="54" t="s">
        <v>28</v>
      </c>
      <c r="D44" s="54" t="s">
        <v>29</v>
      </c>
      <c r="E44" s="54" t="s">
        <v>17</v>
      </c>
      <c r="F44" s="54" t="s">
        <v>18</v>
      </c>
      <c r="G44" s="54" t="s">
        <v>19</v>
      </c>
    </row>
    <row r="45" spans="1:7" ht="12.75">
      <c r="A45" s="13"/>
      <c r="B45" s="104" t="s">
        <v>86</v>
      </c>
      <c r="C45" s="46"/>
      <c r="D45" s="22"/>
      <c r="E45" s="47"/>
      <c r="F45" s="22"/>
      <c r="G45" s="48"/>
    </row>
    <row r="46" spans="1:7" ht="13.5" customHeight="1">
      <c r="A46" s="13"/>
      <c r="B46" s="45" t="s">
        <v>87</v>
      </c>
      <c r="C46" s="46" t="s">
        <v>30</v>
      </c>
      <c r="D46" s="22">
        <v>120</v>
      </c>
      <c r="E46" s="47" t="s">
        <v>88</v>
      </c>
      <c r="F46" s="22">
        <v>830</v>
      </c>
      <c r="G46" s="48">
        <f>D46*F46</f>
        <v>99600</v>
      </c>
    </row>
    <row r="47" spans="1:7" ht="12" customHeight="1">
      <c r="A47" s="13"/>
      <c r="B47" s="104" t="s">
        <v>61</v>
      </c>
      <c r="C47" s="46"/>
      <c r="D47" s="22"/>
      <c r="E47" s="46"/>
      <c r="F47" s="22"/>
      <c r="G47" s="48">
        <f t="shared" ref="G47:G55" si="2">D47*F47</f>
        <v>0</v>
      </c>
    </row>
    <row r="48" spans="1:7" ht="12" customHeight="1">
      <c r="A48" s="13"/>
      <c r="B48" s="45" t="s">
        <v>89</v>
      </c>
      <c r="C48" s="46" t="s">
        <v>30</v>
      </c>
      <c r="D48" s="22">
        <v>250</v>
      </c>
      <c r="E48" s="47" t="s">
        <v>88</v>
      </c>
      <c r="F48" s="22">
        <v>1725</v>
      </c>
      <c r="G48" s="48">
        <f t="shared" si="2"/>
        <v>431250</v>
      </c>
    </row>
    <row r="49" spans="1:213" ht="12" customHeight="1">
      <c r="A49" s="13"/>
      <c r="B49" s="45" t="s">
        <v>57</v>
      </c>
      <c r="C49" s="46" t="s">
        <v>30</v>
      </c>
      <c r="D49" s="22">
        <v>200</v>
      </c>
      <c r="E49" s="46" t="s">
        <v>58</v>
      </c>
      <c r="F49" s="22">
        <v>1310</v>
      </c>
      <c r="G49" s="48">
        <f t="shared" si="2"/>
        <v>262000</v>
      </c>
    </row>
    <row r="50" spans="1:213" ht="12" customHeight="1">
      <c r="A50" s="13"/>
      <c r="B50" s="104" t="s">
        <v>65</v>
      </c>
      <c r="C50" s="46"/>
      <c r="D50" s="22"/>
      <c r="E50" s="46"/>
      <c r="F50" s="22"/>
      <c r="G50" s="48">
        <f t="shared" si="2"/>
        <v>0</v>
      </c>
    </row>
    <row r="51" spans="1:213" ht="12" customHeight="1">
      <c r="A51" s="13"/>
      <c r="B51" s="49" t="s">
        <v>90</v>
      </c>
      <c r="C51" s="50" t="s">
        <v>91</v>
      </c>
      <c r="D51" s="31">
        <v>2</v>
      </c>
      <c r="E51" s="50" t="s">
        <v>76</v>
      </c>
      <c r="F51" s="51">
        <v>28000</v>
      </c>
      <c r="G51" s="48">
        <f t="shared" si="2"/>
        <v>56000</v>
      </c>
    </row>
    <row r="52" spans="1:213" ht="12" customHeight="1">
      <c r="A52" s="13"/>
      <c r="B52" s="49" t="s">
        <v>92</v>
      </c>
      <c r="C52" s="50" t="s">
        <v>91</v>
      </c>
      <c r="D52" s="31">
        <v>0.75</v>
      </c>
      <c r="E52" s="50" t="s">
        <v>59</v>
      </c>
      <c r="F52" s="51">
        <v>29750</v>
      </c>
      <c r="G52" s="48">
        <f t="shared" si="2"/>
        <v>22312.5</v>
      </c>
    </row>
    <row r="53" spans="1:213" ht="12" customHeight="1">
      <c r="A53" s="13"/>
      <c r="B53" s="104" t="s">
        <v>32</v>
      </c>
      <c r="C53" s="46"/>
      <c r="D53" s="22"/>
      <c r="E53" s="46"/>
      <c r="F53" s="22"/>
      <c r="G53" s="48">
        <f t="shared" si="2"/>
        <v>0</v>
      </c>
    </row>
    <row r="54" spans="1:213" ht="12.75" customHeight="1">
      <c r="A54" s="13"/>
      <c r="B54" s="45" t="s">
        <v>93</v>
      </c>
      <c r="C54" s="46" t="s">
        <v>94</v>
      </c>
      <c r="D54" s="22">
        <v>1</v>
      </c>
      <c r="E54" s="46" t="s">
        <v>74</v>
      </c>
      <c r="F54" s="22">
        <v>14500</v>
      </c>
      <c r="G54" s="48">
        <f t="shared" si="2"/>
        <v>14500</v>
      </c>
    </row>
    <row r="55" spans="1:213" ht="12" customHeight="1">
      <c r="A55" s="13"/>
      <c r="B55" s="45" t="s">
        <v>69</v>
      </c>
      <c r="C55" s="46" t="s">
        <v>95</v>
      </c>
      <c r="D55" s="22">
        <v>300</v>
      </c>
      <c r="E55" s="46" t="s">
        <v>62</v>
      </c>
      <c r="F55" s="22">
        <v>250</v>
      </c>
      <c r="G55" s="48">
        <f t="shared" si="2"/>
        <v>75000</v>
      </c>
    </row>
    <row r="56" spans="1:213" ht="12" customHeight="1">
      <c r="A56" s="13"/>
      <c r="B56" s="2" t="s">
        <v>31</v>
      </c>
      <c r="C56" s="3"/>
      <c r="D56" s="3"/>
      <c r="E56" s="3"/>
      <c r="F56" s="4"/>
      <c r="G56" s="5">
        <f>SUM(G45:G55)</f>
        <v>960662.5</v>
      </c>
    </row>
    <row r="57" spans="1:213" ht="12" customHeight="1">
      <c r="A57" s="13"/>
      <c r="B57" s="13"/>
      <c r="C57" s="13"/>
      <c r="D57" s="13"/>
      <c r="E57" s="52"/>
      <c r="F57" s="35"/>
      <c r="G57" s="35"/>
    </row>
    <row r="58" spans="1:213" ht="12.75" customHeight="1">
      <c r="A58" s="13"/>
      <c r="B58" s="27" t="s">
        <v>32</v>
      </c>
      <c r="C58" s="36"/>
      <c r="D58" s="36"/>
      <c r="E58" s="36"/>
      <c r="F58" s="28"/>
      <c r="G58" s="28"/>
    </row>
    <row r="59" spans="1:213" ht="12" customHeight="1">
      <c r="A59" s="13"/>
      <c r="B59" s="53" t="s">
        <v>33</v>
      </c>
      <c r="C59" s="54" t="s">
        <v>28</v>
      </c>
      <c r="D59" s="54" t="s">
        <v>29</v>
      </c>
      <c r="E59" s="53" t="s">
        <v>17</v>
      </c>
      <c r="F59" s="54" t="s">
        <v>18</v>
      </c>
      <c r="G59" s="53" t="s">
        <v>19</v>
      </c>
    </row>
    <row r="60" spans="1:213" ht="12.75" customHeight="1">
      <c r="A60" s="13"/>
      <c r="B60" s="1"/>
      <c r="C60" s="6"/>
      <c r="D60" s="7">
        <v>0</v>
      </c>
      <c r="E60" s="8"/>
      <c r="F60" s="7">
        <v>0</v>
      </c>
      <c r="G60" s="7">
        <v>0</v>
      </c>
    </row>
    <row r="61" spans="1:213" s="55" customFormat="1" ht="12" customHeight="1">
      <c r="B61" s="56" t="s">
        <v>101</v>
      </c>
      <c r="C61" s="57"/>
      <c r="D61" s="57"/>
      <c r="E61" s="57"/>
      <c r="F61" s="58"/>
      <c r="G61" s="59">
        <v>0</v>
      </c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60"/>
      <c r="EE61" s="60"/>
      <c r="EF61" s="60"/>
      <c r="EG61" s="60"/>
      <c r="EH61" s="60"/>
      <c r="EI61" s="60"/>
      <c r="EJ61" s="60"/>
      <c r="EK61" s="60"/>
      <c r="EL61" s="60"/>
      <c r="EM61" s="60"/>
      <c r="EN61" s="60"/>
      <c r="EO61" s="60"/>
      <c r="EP61" s="60"/>
      <c r="EQ61" s="60"/>
      <c r="ER61" s="60"/>
      <c r="ES61" s="60"/>
      <c r="ET61" s="60"/>
      <c r="EU61" s="60"/>
      <c r="EV61" s="60"/>
      <c r="EW61" s="60"/>
      <c r="EX61" s="60"/>
      <c r="EY61" s="60"/>
      <c r="EZ61" s="60"/>
      <c r="FA61" s="60"/>
      <c r="FB61" s="60"/>
      <c r="FC61" s="60"/>
      <c r="FD61" s="60"/>
      <c r="FE61" s="60"/>
      <c r="FF61" s="60"/>
      <c r="FG61" s="60"/>
      <c r="FH61" s="60"/>
      <c r="FI61" s="60"/>
      <c r="FJ61" s="60"/>
      <c r="FK61" s="60"/>
      <c r="FL61" s="60"/>
      <c r="FM61" s="60"/>
      <c r="FN61" s="60"/>
      <c r="FO61" s="60"/>
      <c r="FP61" s="60"/>
      <c r="FQ61" s="60"/>
      <c r="FR61" s="60"/>
      <c r="FS61" s="60"/>
      <c r="FT61" s="60"/>
      <c r="FU61" s="60"/>
      <c r="FV61" s="60"/>
      <c r="FW61" s="60"/>
      <c r="FX61" s="60"/>
      <c r="FY61" s="60"/>
      <c r="FZ61" s="60"/>
      <c r="GA61" s="60"/>
      <c r="GB61" s="60"/>
      <c r="GC61" s="60"/>
      <c r="GD61" s="60"/>
      <c r="GE61" s="60"/>
      <c r="GF61" s="60"/>
      <c r="GG61" s="60"/>
      <c r="GH61" s="60"/>
      <c r="GI61" s="60"/>
      <c r="GJ61" s="60"/>
      <c r="GK61" s="60"/>
      <c r="GL61" s="60"/>
      <c r="GM61" s="60"/>
      <c r="GN61" s="60"/>
      <c r="GO61" s="60"/>
      <c r="GP61" s="60"/>
      <c r="GQ61" s="60"/>
      <c r="GR61" s="60"/>
      <c r="GS61" s="60"/>
      <c r="GT61" s="60"/>
      <c r="GU61" s="60"/>
      <c r="GV61" s="60"/>
      <c r="GW61" s="60"/>
      <c r="GX61" s="60"/>
      <c r="GY61" s="60"/>
      <c r="GZ61" s="60"/>
      <c r="HA61" s="60"/>
      <c r="HB61" s="60"/>
      <c r="HC61" s="60"/>
      <c r="HD61" s="60"/>
      <c r="HE61" s="60"/>
    </row>
    <row r="62" spans="1:213" ht="12.75" customHeight="1">
      <c r="A62" s="13"/>
      <c r="B62" s="13"/>
      <c r="C62" s="13"/>
      <c r="D62" s="13"/>
      <c r="E62" s="13"/>
      <c r="F62" s="35"/>
      <c r="G62" s="35"/>
    </row>
    <row r="63" spans="1:213" ht="15.6" customHeight="1">
      <c r="A63" s="13"/>
      <c r="B63" s="61" t="s">
        <v>34</v>
      </c>
      <c r="C63" s="62"/>
      <c r="D63" s="62"/>
      <c r="E63" s="62"/>
      <c r="F63" s="62"/>
      <c r="G63" s="63">
        <f>G27+G41+G56+G61+G32</f>
        <v>1497162.5</v>
      </c>
    </row>
    <row r="64" spans="1:213" ht="11.25" customHeight="1">
      <c r="B64" s="64" t="s">
        <v>35</v>
      </c>
      <c r="C64" s="65"/>
      <c r="D64" s="65"/>
      <c r="E64" s="65"/>
      <c r="F64" s="65"/>
      <c r="G64" s="66">
        <f>G63*0.05</f>
        <v>74858.125</v>
      </c>
    </row>
    <row r="65" spans="2:7" ht="11.25" customHeight="1">
      <c r="B65" s="67" t="s">
        <v>36</v>
      </c>
      <c r="C65" s="68"/>
      <c r="D65" s="68"/>
      <c r="E65" s="68"/>
      <c r="F65" s="68"/>
      <c r="G65" s="69">
        <f>G64+G63</f>
        <v>1572020.625</v>
      </c>
    </row>
    <row r="66" spans="2:7" ht="11.25" customHeight="1">
      <c r="B66" s="64" t="s">
        <v>37</v>
      </c>
      <c r="C66" s="65"/>
      <c r="D66" s="65"/>
      <c r="E66" s="65"/>
      <c r="F66" s="65"/>
      <c r="G66" s="66">
        <f>G12</f>
        <v>2100000</v>
      </c>
    </row>
    <row r="67" spans="2:7" ht="11.25" customHeight="1">
      <c r="B67" s="70" t="s">
        <v>38</v>
      </c>
      <c r="C67" s="71"/>
      <c r="D67" s="71"/>
      <c r="E67" s="71"/>
      <c r="F67" s="71"/>
      <c r="G67" s="72">
        <f>G66-G65</f>
        <v>527979.375</v>
      </c>
    </row>
    <row r="68" spans="2:7" ht="11.25" customHeight="1">
      <c r="B68" s="73" t="s">
        <v>103</v>
      </c>
      <c r="C68" s="74"/>
      <c r="D68" s="74"/>
      <c r="E68" s="74"/>
      <c r="F68" s="74"/>
      <c r="G68" s="75"/>
    </row>
    <row r="69" spans="2:7" ht="11.25" customHeight="1">
      <c r="B69" s="28"/>
      <c r="C69" s="74"/>
      <c r="D69" s="74"/>
      <c r="E69" s="74"/>
      <c r="F69" s="74"/>
      <c r="G69" s="75"/>
    </row>
    <row r="70" spans="2:7" ht="11.25" customHeight="1">
      <c r="B70" s="76" t="s">
        <v>104</v>
      </c>
      <c r="C70" s="77"/>
      <c r="D70" s="77"/>
      <c r="E70" s="77"/>
      <c r="F70" s="77"/>
      <c r="G70" s="78"/>
    </row>
    <row r="71" spans="2:7" ht="11.25" customHeight="1">
      <c r="B71" s="79" t="s">
        <v>39</v>
      </c>
      <c r="C71" s="13"/>
      <c r="D71" s="13"/>
      <c r="E71" s="13"/>
      <c r="F71" s="13"/>
      <c r="G71" s="80"/>
    </row>
    <row r="72" spans="2:7" ht="11.25" customHeight="1">
      <c r="B72" s="79" t="s">
        <v>40</v>
      </c>
      <c r="C72" s="13"/>
      <c r="D72" s="13"/>
      <c r="E72" s="13"/>
      <c r="F72" s="35"/>
      <c r="G72" s="80"/>
    </row>
    <row r="73" spans="2:7" ht="11.25" customHeight="1">
      <c r="B73" s="79" t="s">
        <v>41</v>
      </c>
      <c r="C73" s="13"/>
      <c r="D73" s="13"/>
      <c r="E73" s="13"/>
      <c r="F73" s="13"/>
      <c r="G73" s="80"/>
    </row>
    <row r="74" spans="2:7" ht="11.25" customHeight="1">
      <c r="B74" s="79" t="s">
        <v>42</v>
      </c>
      <c r="C74" s="13"/>
      <c r="D74" s="13"/>
      <c r="E74" s="13"/>
      <c r="F74" s="13"/>
      <c r="G74" s="80"/>
    </row>
    <row r="75" spans="2:7" ht="11.25" customHeight="1">
      <c r="B75" s="79" t="s">
        <v>43</v>
      </c>
      <c r="C75" s="13"/>
      <c r="D75" s="13"/>
      <c r="E75" s="13"/>
      <c r="F75" s="13"/>
      <c r="G75" s="80"/>
    </row>
    <row r="76" spans="2:7" ht="11.25" customHeight="1">
      <c r="B76" s="81" t="s">
        <v>44</v>
      </c>
      <c r="C76" s="82"/>
      <c r="D76" s="82"/>
      <c r="E76" s="82"/>
      <c r="F76" s="82"/>
      <c r="G76" s="83"/>
    </row>
    <row r="77" spans="2:7" ht="11.25" customHeight="1">
      <c r="B77" s="28"/>
      <c r="C77" s="13"/>
      <c r="D77" s="13"/>
      <c r="E77" s="13"/>
      <c r="F77" s="13"/>
      <c r="G77" s="75"/>
    </row>
    <row r="78" spans="2:7" ht="11.25" customHeight="1">
      <c r="B78" s="106" t="s">
        <v>45</v>
      </c>
      <c r="C78" s="107"/>
      <c r="D78" s="84"/>
      <c r="E78" s="85"/>
      <c r="F78" s="85"/>
      <c r="G78" s="75"/>
    </row>
    <row r="79" spans="2:7" ht="11.25" customHeight="1">
      <c r="B79" s="86" t="s">
        <v>33</v>
      </c>
      <c r="C79" s="86" t="s">
        <v>46</v>
      </c>
      <c r="D79" s="87" t="s">
        <v>47</v>
      </c>
      <c r="E79" s="85"/>
      <c r="F79" s="85"/>
      <c r="G79" s="75"/>
    </row>
    <row r="80" spans="2:7" ht="11.25" customHeight="1">
      <c r="B80" s="88" t="s">
        <v>48</v>
      </c>
      <c r="C80" s="89">
        <f>+G27</f>
        <v>57500</v>
      </c>
      <c r="D80" s="90">
        <f>+C80/C86</f>
        <v>3.6577128242194661E-2</v>
      </c>
      <c r="E80" s="85"/>
      <c r="F80" s="85"/>
      <c r="G80" s="75"/>
    </row>
    <row r="81" spans="2:7" ht="11.25" customHeight="1">
      <c r="B81" s="88" t="s">
        <v>49</v>
      </c>
      <c r="C81" s="91">
        <f>+G32</f>
        <v>0</v>
      </c>
      <c r="D81" s="90">
        <f>+C81/C86</f>
        <v>0</v>
      </c>
      <c r="E81" s="85"/>
      <c r="F81" s="85"/>
      <c r="G81" s="75"/>
    </row>
    <row r="82" spans="2:7" ht="11.25" customHeight="1">
      <c r="B82" s="88" t="s">
        <v>50</v>
      </c>
      <c r="C82" s="89">
        <f>+G41</f>
        <v>479000</v>
      </c>
      <c r="D82" s="90">
        <f>(C82/C86)</f>
        <v>0.30470338135671726</v>
      </c>
      <c r="E82" s="85"/>
      <c r="F82" s="85"/>
      <c r="G82" s="75"/>
    </row>
    <row r="83" spans="2:7" ht="11.25" customHeight="1">
      <c r="B83" s="88" t="s">
        <v>27</v>
      </c>
      <c r="C83" s="89">
        <f>+G56</f>
        <v>960662.5</v>
      </c>
      <c r="D83" s="90">
        <f>(C83/C86)</f>
        <v>0.61110044278204045</v>
      </c>
      <c r="E83" s="85"/>
      <c r="F83" s="85"/>
      <c r="G83" s="75"/>
    </row>
    <row r="84" spans="2:7" ht="11.25" customHeight="1">
      <c r="B84" s="88" t="s">
        <v>51</v>
      </c>
      <c r="C84" s="92">
        <f>+G61</f>
        <v>0</v>
      </c>
      <c r="D84" s="90">
        <f>(C84/C86)</f>
        <v>0</v>
      </c>
      <c r="E84" s="93"/>
      <c r="F84" s="93"/>
      <c r="G84" s="75"/>
    </row>
    <row r="85" spans="2:7" ht="11.25" customHeight="1">
      <c r="B85" s="88" t="s">
        <v>52</v>
      </c>
      <c r="C85" s="92">
        <f>+G64</f>
        <v>74858.125</v>
      </c>
      <c r="D85" s="90">
        <f>(C85/C86)</f>
        <v>4.7619047619047616E-2</v>
      </c>
      <c r="E85" s="93"/>
      <c r="F85" s="93"/>
      <c r="G85" s="75"/>
    </row>
    <row r="86" spans="2:7" ht="11.25" customHeight="1">
      <c r="B86" s="86" t="s">
        <v>53</v>
      </c>
      <c r="C86" s="94">
        <f>SUM(C80:C85)</f>
        <v>1572020.625</v>
      </c>
      <c r="D86" s="95">
        <f>SUM(D80:D85)</f>
        <v>1</v>
      </c>
      <c r="E86" s="93"/>
      <c r="F86" s="93"/>
      <c r="G86" s="75"/>
    </row>
    <row r="87" spans="2:7" ht="11.25" customHeight="1">
      <c r="B87" s="28"/>
      <c r="C87" s="74"/>
      <c r="D87" s="74"/>
      <c r="E87" s="74"/>
      <c r="F87" s="74"/>
      <c r="G87" s="75"/>
    </row>
    <row r="88" spans="2:7" ht="11.25" customHeight="1">
      <c r="B88" s="12"/>
      <c r="C88" s="74"/>
      <c r="D88" s="74"/>
      <c r="E88" s="74"/>
      <c r="F88" s="74"/>
      <c r="G88" s="75"/>
    </row>
    <row r="89" spans="2:7" ht="11.25" customHeight="1">
      <c r="B89" s="96"/>
      <c r="C89" s="97" t="s">
        <v>100</v>
      </c>
      <c r="D89" s="96"/>
      <c r="E89" s="96"/>
      <c r="F89" s="93"/>
      <c r="G89" s="75"/>
    </row>
    <row r="90" spans="2:7" ht="11.25" customHeight="1">
      <c r="B90" s="86" t="s">
        <v>97</v>
      </c>
      <c r="C90" s="98">
        <v>55</v>
      </c>
      <c r="D90" s="98">
        <v>60</v>
      </c>
      <c r="E90" s="98">
        <v>65</v>
      </c>
      <c r="F90" s="99"/>
      <c r="G90" s="100"/>
    </row>
    <row r="91" spans="2:7" ht="11.25" customHeight="1">
      <c r="B91" s="86" t="s">
        <v>98</v>
      </c>
      <c r="C91" s="94">
        <f>(G65/C90)</f>
        <v>28582.19318181818</v>
      </c>
      <c r="D91" s="94">
        <f>(G65/D90)</f>
        <v>26200.34375</v>
      </c>
      <c r="E91" s="94">
        <f>(G65/E90)</f>
        <v>24184.932692307691</v>
      </c>
      <c r="F91" s="99"/>
      <c r="G91" s="100"/>
    </row>
    <row r="92" spans="2:7" ht="11.25" customHeight="1">
      <c r="B92" s="73" t="s">
        <v>54</v>
      </c>
      <c r="C92" s="13"/>
      <c r="D92" s="13"/>
      <c r="E92" s="13"/>
      <c r="F92" s="13"/>
      <c r="G92" s="13"/>
    </row>
  </sheetData>
  <mergeCells count="8">
    <mergeCell ref="B78:C78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 GRANO</vt:lpstr>
      <vt:lpstr>'AVENA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2023-03-01T11:56:14Z</cp:lastPrinted>
  <dcterms:created xsi:type="dcterms:W3CDTF">2020-11-27T12:49:26Z</dcterms:created>
  <dcterms:modified xsi:type="dcterms:W3CDTF">2023-03-01T11:56:15Z</dcterms:modified>
</cp:coreProperties>
</file>