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G46" i="1" l="1"/>
  <c r="G24" i="1"/>
  <c r="C78" i="1" l="1"/>
  <c r="G58" i="1" l="1"/>
  <c r="C81" i="1" s="1"/>
  <c r="G52" i="1"/>
  <c r="G50" i="1"/>
  <c r="G49" i="1"/>
  <c r="G47" i="1"/>
  <c r="G45" i="1"/>
  <c r="G43" i="1"/>
  <c r="G37" i="1"/>
  <c r="G36" i="1"/>
  <c r="G35" i="1"/>
  <c r="G34" i="1"/>
  <c r="G23" i="1"/>
  <c r="G22" i="1"/>
  <c r="G21" i="1"/>
  <c r="G12" i="1"/>
  <c r="G63" i="1" s="1"/>
  <c r="G25" i="1" l="1"/>
  <c r="G53" i="1"/>
  <c r="C80" i="1" s="1"/>
  <c r="G38" i="1"/>
  <c r="C79" i="1" s="1"/>
  <c r="G60" i="1" l="1"/>
  <c r="G61" i="1" s="1"/>
  <c r="C77" i="1"/>
  <c r="G62" i="1" l="1"/>
  <c r="D88" i="1" s="1"/>
  <c r="C82" i="1"/>
  <c r="C83" i="1" s="1"/>
  <c r="E88" i="1" l="1"/>
  <c r="C88" i="1"/>
  <c r="D82" i="1"/>
  <c r="D80" i="1"/>
  <c r="D81" i="1"/>
  <c r="D79" i="1"/>
  <c r="G64" i="1"/>
  <c r="D77" i="1"/>
  <c r="D83" i="1" l="1"/>
</calcChain>
</file>

<file path=xl/sharedStrings.xml><?xml version="1.0" encoding="utf-8"?>
<sst xmlns="http://schemas.openxmlformats.org/spreadsheetml/2006/main" count="143" uniqueCount="104">
  <si>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</si>
  <si>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</si>
  <si>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</si>
  <si>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</si>
  <si>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</si>
  <si>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</si>
  <si>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</si>
  <si>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</si>
  <si>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</si>
  <si>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</si>
  <si>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</si>
  <si>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</si>
  <si>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</si>
  <si>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</si>
  <si>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</si>
  <si>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</si>
  <si>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</si>
  <si>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</si>
  <si>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</si>
  <si>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</si>
  <si>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</si>
  <si>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</si>
  <si>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</si>
  <si>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</si>
  <si>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</si>
  <si>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</si>
  <si>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</si>
  <si>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</si>
  <si>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</si>
  <si>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</si>
  <si>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</si>
  <si>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</si>
  <si>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</si>
  <si>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</si>
  <si>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</si>
  <si>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</si>
  <si>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</si>
  <si>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</si>
  <si>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</si>
  <si>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</si>
  <si>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</si>
  <si>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</si>
  <si>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</si>
  <si>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</si>
  <si>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</si>
  <si>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</si>
  <si>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</si>
  <si>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</si>
  <si>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</si>
  <si>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</si>
  <si>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</si>
  <si>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</si>
  <si>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</si>
  <si>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</si>
  <si>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</si>
  <si>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</si>
  <si>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</si>
  <si>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</si>
  <si>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</si>
  <si>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</si>
  <si>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</si>
  <si>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</si>
  <si>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</si>
  <si>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</si>
  <si>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</si>
  <si>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</si>
  <si>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</si>
  <si>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</si>
  <si>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</si>
  <si>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</si>
  <si>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</si>
  <si>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</si>
  <si>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AVENA</t>
  </si>
  <si>
    <t>URANO</t>
  </si>
  <si>
    <t>LOS LAGOS</t>
  </si>
  <si>
    <t>MERCADO INTERNO</t>
  </si>
  <si>
    <t>Desinfeccion semilla</t>
  </si>
  <si>
    <t>Siembra y aplicación de fertilizante</t>
  </si>
  <si>
    <t>Aplicación de herbicida</t>
  </si>
  <si>
    <t>Cosecha</t>
  </si>
  <si>
    <t>Jun-Ago</t>
  </si>
  <si>
    <t>Ago-Sept</t>
  </si>
  <si>
    <t>Agosto</t>
  </si>
  <si>
    <t>Dic-Ene</t>
  </si>
  <si>
    <t xml:space="preserve">Rastraje </t>
  </si>
  <si>
    <t>Abr-May</t>
  </si>
  <si>
    <t>Abr-Ago</t>
  </si>
  <si>
    <t>Ago-Sept-Oct</t>
  </si>
  <si>
    <t>En-Febr</t>
  </si>
  <si>
    <t>Super fosfato triple</t>
  </si>
  <si>
    <t>Julio</t>
  </si>
  <si>
    <t>Muriato de Potasio</t>
  </si>
  <si>
    <t>MCPA</t>
  </si>
  <si>
    <t>FUNGICIDAS</t>
  </si>
  <si>
    <t>FRESIA</t>
  </si>
  <si>
    <t>Heladas - sequia-  lluvias extemporáneas</t>
  </si>
  <si>
    <t>FEB-MARZO 2023</t>
  </si>
  <si>
    <t>ENERO- FEB 2023</t>
  </si>
  <si>
    <t>PRIORI SC</t>
  </si>
  <si>
    <t>AJAX</t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</si>
  <si>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</si>
  <si>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</si>
  <si>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</si>
  <si>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Nitram Magnecio (CAN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</si>
</sst>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vertical="center"/>
    </xf>
    <xf numFmtId="165" fontId="5" fillId="2" borderId="1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49" fontId="1" fillId="3" borderId="33" xfId="0" applyNumberFormat="1" applyFont="1" applyFill="1" applyBorder="1" applyAlignment="1">
      <alignment horizontal="center" vertical="center"/>
    </xf>
    <xf numFmtId="49" fontId="1" fillId="3" borderId="3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vertical="center"/>
    </xf>
    <xf numFmtId="49" fontId="1" fillId="5" borderId="33" xfId="0" applyNumberFormat="1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3" fontId="1" fillId="5" borderId="33" xfId="0" applyNumberFormat="1" applyFont="1" applyFill="1" applyBorder="1" applyAlignment="1">
      <alignment vertical="center"/>
    </xf>
    <xf numFmtId="49" fontId="1" fillId="3" borderId="33" xfId="0" applyNumberFormat="1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165" fontId="1" fillId="3" borderId="33" xfId="0" applyNumberFormat="1" applyFont="1" applyFill="1" applyBorder="1" applyAlignment="1">
      <alignment vertical="center"/>
    </xf>
    <xf numFmtId="165" fontId="1" fillId="5" borderId="33" xfId="0" applyNumberFormat="1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3" fillId="3" borderId="3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67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164" fontId="2" fillId="2" borderId="33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horizontal="left" vertical="center" wrapText="1"/>
    </xf>
    <xf numFmtId="49" fontId="2" fillId="2" borderId="28" xfId="0" applyNumberFormat="1" applyFont="1" applyFill="1" applyBorder="1" applyAlignment="1">
      <alignment horizontal="left" vertical="center" wrapText="1"/>
    </xf>
    <xf numFmtId="49" fontId="2" fillId="2" borderId="29" xfId="0" applyNumberFormat="1" applyFont="1" applyFill="1" applyBorder="1" applyAlignment="1">
      <alignment horizontal="left" vertical="center" wrapText="1"/>
    </xf>
    <xf numFmtId="49" fontId="8" fillId="9" borderId="42" xfId="0" applyNumberFormat="1" applyFont="1" applyFill="1" applyBorder="1" applyAlignment="1">
      <alignment horizontal="center" vertical="center"/>
    </xf>
    <xf numFmtId="49" fontId="8" fillId="9" borderId="43" xfId="0" applyNumberFormat="1" applyFont="1" applyFill="1" applyBorder="1" applyAlignment="1">
      <alignment horizontal="center" vertical="center"/>
    </xf>
    <xf numFmtId="49" fontId="8" fillId="9" borderId="44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vertical="center"/>
    </xf>
    <xf numFmtId="49" fontId="5" fillId="8" borderId="45" xfId="0" applyNumberFormat="1" applyFont="1" applyFill="1" applyBorder="1" applyAlignment="1">
      <alignment vertical="center"/>
    </xf>
    <xf numFmtId="49" fontId="5" fillId="8" borderId="46" xfId="0" applyNumberFormat="1" applyFont="1" applyFill="1" applyBorder="1" applyAlignment="1">
      <alignment vertical="center"/>
    </xf>
    <xf numFmtId="49" fontId="2" fillId="8" borderId="47" xfId="0" applyNumberFormat="1" applyFont="1" applyFill="1" applyBorder="1" applyAlignment="1">
      <alignment vertical="center"/>
    </xf>
    <xf numFmtId="49" fontId="5" fillId="2" borderId="39" xfId="0" applyNumberFormat="1" applyFont="1" applyFill="1" applyBorder="1" applyAlignment="1">
      <alignment vertical="center"/>
    </xf>
    <xf numFmtId="3" fontId="5" fillId="2" borderId="40" xfId="0" applyNumberFormat="1" applyFont="1" applyFill="1" applyBorder="1" applyAlignment="1">
      <alignment vertical="center"/>
    </xf>
    <xf numFmtId="9" fontId="2" fillId="2" borderId="41" xfId="0" applyNumberFormat="1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18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49" fontId="5" fillId="2" borderId="48" xfId="0" applyNumberFormat="1" applyFont="1" applyFill="1" applyBorder="1" applyAlignment="1">
      <alignment vertical="center"/>
    </xf>
    <xf numFmtId="166" fontId="5" fillId="2" borderId="49" xfId="0" applyNumberFormat="1" applyFont="1" applyFill="1" applyBorder="1" applyAlignment="1">
      <alignment vertical="center"/>
    </xf>
    <xf numFmtId="9" fontId="2" fillId="2" borderId="50" xfId="0" applyNumberFormat="1" applyFont="1" applyFill="1" applyBorder="1" applyAlignment="1">
      <alignment vertical="center"/>
    </xf>
    <xf numFmtId="166" fontId="5" fillId="8" borderId="46" xfId="0" applyNumberFormat="1" applyFont="1" applyFill="1" applyBorder="1" applyAlignment="1">
      <alignment vertical="center"/>
    </xf>
    <xf numFmtId="9" fontId="5" fillId="8" borderId="47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49" fontId="5" fillId="8" borderId="30" xfId="0" applyNumberFormat="1" applyFont="1" applyFill="1" applyBorder="1" applyAlignment="1">
      <alignment vertical="center"/>
    </xf>
    <xf numFmtId="0" fontId="5" fillId="8" borderId="31" xfId="0" applyNumberFormat="1" applyFont="1" applyFill="1" applyBorder="1" applyAlignment="1">
      <alignment vertical="center"/>
    </xf>
    <xf numFmtId="3" fontId="5" fillId="8" borderId="31" xfId="0" applyNumberFormat="1" applyFont="1" applyFill="1" applyBorder="1" applyAlignment="1">
      <alignment vertical="center"/>
    </xf>
    <xf numFmtId="0" fontId="5" fillId="8" borderId="32" xfId="0" applyNumberFormat="1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166" fontId="5" fillId="8" borderId="20" xfId="0" applyNumberFormat="1" applyFont="1" applyFill="1" applyBorder="1" applyAlignment="1">
      <alignment vertical="center"/>
    </xf>
    <xf numFmtId="166" fontId="5" fillId="8" borderId="21" xfId="0" applyNumberFormat="1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165" fontId="1" fillId="2" borderId="24" xfId="0" applyNumberFormat="1" applyFont="1" applyFill="1" applyBorder="1" applyAlignment="1">
      <alignment vertical="center" wrapText="1"/>
    </xf>
    <xf numFmtId="49" fontId="2" fillId="2" borderId="25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31" zoomScaleNormal="100" workbookViewId="0">
      <selection activeCell="D50" sqref="D50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0.5703125" style="9" customWidth="1"/>
    <col min="3" max="3" width="19.42578125" style="9" customWidth="1"/>
    <col min="4" max="4" width="9.42578125" style="9" customWidth="1"/>
    <col min="5" max="5" width="14.42578125" style="9" customWidth="1"/>
    <col min="6" max="6" width="11" style="9" customWidth="1"/>
    <col min="7" max="7" width="13.85546875" style="9" customWidth="1"/>
    <col min="8" max="255" width="10.85546875" style="9" customWidth="1"/>
    <col min="256" max="16384" width="10.85546875" style="10"/>
  </cols>
  <sheetData>
    <row r="1" spans="1:7" ht="15" customHeight="1" x14ac:dyDescent="0.25">
      <c r="A1" s="8"/>
      <c r="B1" s="8"/>
      <c r="C1" s="8"/>
      <c r="D1" s="8"/>
      <c r="E1" s="8"/>
      <c r="F1" s="8"/>
      <c r="G1" s="8"/>
    </row>
    <row r="2" spans="1:7" ht="15" customHeight="1" x14ac:dyDescent="0.25">
      <c r="A2" s="8"/>
      <c r="B2" s="8"/>
      <c r="C2" s="8"/>
      <c r="D2" s="8"/>
      <c r="E2" s="8"/>
      <c r="F2" s="8"/>
      <c r="G2" s="8"/>
    </row>
    <row r="3" spans="1:7" ht="15" customHeight="1" x14ac:dyDescent="0.25">
      <c r="A3" s="8"/>
      <c r="B3" s="8"/>
      <c r="C3" s="8"/>
      <c r="D3" s="8"/>
      <c r="E3" s="8"/>
      <c r="F3" s="8"/>
      <c r="G3" s="8"/>
    </row>
    <row r="4" spans="1:7" ht="15" customHeight="1" x14ac:dyDescent="0.25">
      <c r="A4" s="8"/>
      <c r="B4" s="8"/>
      <c r="C4" s="8"/>
      <c r="D4" s="8"/>
      <c r="E4" s="8"/>
      <c r="F4" s="8"/>
      <c r="G4" s="8"/>
    </row>
    <row r="5" spans="1:7" ht="15" customHeight="1" x14ac:dyDescent="0.25">
      <c r="A5" s="8"/>
      <c r="B5" s="8"/>
      <c r="C5" s="8"/>
      <c r="D5" s="8"/>
      <c r="E5" s="8"/>
      <c r="F5" s="8"/>
      <c r="G5" s="8"/>
    </row>
    <row r="6" spans="1:7" ht="15" customHeight="1" x14ac:dyDescent="0.25">
      <c r="A6" s="8"/>
      <c r="B6" s="8"/>
      <c r="C6" s="8"/>
      <c r="D6" s="8"/>
      <c r="E6" s="8"/>
      <c r="F6" s="8"/>
      <c r="G6" s="8"/>
    </row>
    <row r="7" spans="1:7" ht="15" customHeight="1" x14ac:dyDescent="0.25">
      <c r="A7" s="8"/>
      <c r="B7" s="8"/>
      <c r="C7" s="8"/>
      <c r="D7" s="8"/>
      <c r="E7" s="8"/>
      <c r="F7" s="8"/>
      <c r="G7" s="8"/>
    </row>
    <row r="8" spans="1:7" ht="15" customHeight="1" x14ac:dyDescent="0.25">
      <c r="A8" s="8"/>
      <c r="B8" s="11"/>
      <c r="C8" s="12"/>
      <c r="D8" s="8"/>
      <c r="E8" s="12"/>
      <c r="F8" s="12"/>
      <c r="G8" s="12"/>
    </row>
    <row r="9" spans="1:7" ht="12" customHeight="1" x14ac:dyDescent="0.25">
      <c r="A9" s="13"/>
      <c r="B9" s="1" t="s">
        <v>0</v>
      </c>
      <c r="C9" s="14" t="s">
        <v>72</v>
      </c>
      <c r="D9" s="15"/>
      <c r="E9" s="52" t="s">
        <v>1</v>
      </c>
      <c r="F9" s="53"/>
      <c r="G9" s="16">
        <v>100</v>
      </c>
    </row>
    <row r="10" spans="1:7" ht="38.25" customHeight="1" x14ac:dyDescent="0.25">
      <c r="A10" s="13"/>
      <c r="B10" s="57" t="s">
        <v>2</v>
      </c>
      <c r="C10" s="58" t="s">
        <v>73</v>
      </c>
      <c r="D10" s="15"/>
      <c r="E10" s="59" t="s">
        <v>3</v>
      </c>
      <c r="F10" s="60"/>
      <c r="G10" s="58" t="s">
        <v>96</v>
      </c>
    </row>
    <row r="11" spans="1:7" ht="18" customHeight="1" x14ac:dyDescent="0.25">
      <c r="A11" s="13"/>
      <c r="B11" s="57" t="s">
        <v>4</v>
      </c>
      <c r="C11" s="126" t="s">
        <v>5</v>
      </c>
      <c r="D11" s="15"/>
      <c r="E11" s="59" t="s">
        <v>6</v>
      </c>
      <c r="F11" s="60"/>
      <c r="G11" s="61">
        <v>40000</v>
      </c>
    </row>
    <row r="12" spans="1:7" ht="11.25" customHeight="1" x14ac:dyDescent="0.25">
      <c r="A12" s="13"/>
      <c r="B12" s="57" t="s">
        <v>7</v>
      </c>
      <c r="C12" s="58" t="s">
        <v>74</v>
      </c>
      <c r="D12" s="15"/>
      <c r="E12" s="62" t="s">
        <v>8</v>
      </c>
      <c r="F12" s="63"/>
      <c r="G12" s="64">
        <f>(G9*G11)</f>
        <v>4000000</v>
      </c>
    </row>
    <row r="13" spans="1:7" ht="24" x14ac:dyDescent="0.25">
      <c r="A13" s="13"/>
      <c r="B13" s="57" t="s">
        <v>9</v>
      </c>
      <c r="C13" s="126" t="s">
        <v>94</v>
      </c>
      <c r="D13" s="15"/>
      <c r="E13" s="59" t="s">
        <v>10</v>
      </c>
      <c r="F13" s="60"/>
      <c r="G13" s="58" t="s">
        <v>75</v>
      </c>
    </row>
    <row r="14" spans="1:7" ht="15" x14ac:dyDescent="0.25">
      <c r="A14" s="13"/>
      <c r="B14" s="57" t="s">
        <v>11</v>
      </c>
      <c r="C14" s="126" t="s">
        <v>94</v>
      </c>
      <c r="D14" s="15"/>
      <c r="E14" s="59" t="s">
        <v>12</v>
      </c>
      <c r="F14" s="60"/>
      <c r="G14" s="58" t="s">
        <v>97</v>
      </c>
    </row>
    <row r="15" spans="1:7" ht="36" x14ac:dyDescent="0.25">
      <c r="A15" s="13"/>
      <c r="B15" s="57" t="s">
        <v>13</v>
      </c>
      <c r="C15" s="127">
        <v>44989</v>
      </c>
      <c r="D15" s="15"/>
      <c r="E15" s="65" t="s">
        <v>14</v>
      </c>
      <c r="F15" s="66"/>
      <c r="G15" s="58" t="s">
        <v>95</v>
      </c>
    </row>
    <row r="16" spans="1:7" ht="12" customHeight="1" x14ac:dyDescent="0.25">
      <c r="A16" s="8"/>
      <c r="B16" s="17"/>
      <c r="C16" s="18"/>
      <c r="D16" s="4"/>
      <c r="E16" s="19"/>
      <c r="F16" s="19"/>
      <c r="G16" s="20"/>
    </row>
    <row r="17" spans="1:7" ht="12" customHeight="1" x14ac:dyDescent="0.25">
      <c r="A17" s="21"/>
      <c r="B17" s="54" t="s">
        <v>15</v>
      </c>
      <c r="C17" s="55"/>
      <c r="D17" s="55"/>
      <c r="E17" s="55"/>
      <c r="F17" s="55"/>
      <c r="G17" s="55"/>
    </row>
    <row r="18" spans="1:7" ht="12" customHeight="1" x14ac:dyDescent="0.25">
      <c r="A18" s="8"/>
      <c r="B18" s="22"/>
      <c r="C18" s="23"/>
      <c r="D18" s="23"/>
      <c r="E18" s="23"/>
      <c r="F18" s="24"/>
      <c r="G18" s="24"/>
    </row>
    <row r="19" spans="1:7" ht="12" customHeight="1" x14ac:dyDescent="0.25">
      <c r="A19" s="13"/>
      <c r="B19" s="2" t="s">
        <v>16</v>
      </c>
      <c r="C19" s="3"/>
      <c r="D19" s="4"/>
      <c r="E19" s="4"/>
      <c r="F19" s="4"/>
      <c r="G19" s="4"/>
    </row>
    <row r="20" spans="1:7" ht="24" customHeight="1" x14ac:dyDescent="0.25">
      <c r="A20" s="21"/>
      <c r="B20" s="5" t="s">
        <v>17</v>
      </c>
      <c r="C20" s="5" t="s">
        <v>18</v>
      </c>
      <c r="D20" s="5" t="s">
        <v>19</v>
      </c>
      <c r="E20" s="5" t="s">
        <v>20</v>
      </c>
      <c r="F20" s="5" t="s">
        <v>21</v>
      </c>
      <c r="G20" s="5" t="s">
        <v>22</v>
      </c>
    </row>
    <row r="21" spans="1:7" ht="12.75" customHeight="1" x14ac:dyDescent="0.25">
      <c r="A21" s="21"/>
      <c r="B21" s="67" t="s">
        <v>76</v>
      </c>
      <c r="C21" s="58" t="s">
        <v>23</v>
      </c>
      <c r="D21" s="68">
        <v>1</v>
      </c>
      <c r="E21" s="58" t="s">
        <v>80</v>
      </c>
      <c r="F21" s="64">
        <v>20000</v>
      </c>
      <c r="G21" s="64">
        <f>(D21*F21)</f>
        <v>20000</v>
      </c>
    </row>
    <row r="22" spans="1:7" ht="25.5" customHeight="1" x14ac:dyDescent="0.25">
      <c r="A22" s="21"/>
      <c r="B22" s="67" t="s">
        <v>77</v>
      </c>
      <c r="C22" s="58" t="s">
        <v>23</v>
      </c>
      <c r="D22" s="68">
        <v>2</v>
      </c>
      <c r="E22" s="58" t="s">
        <v>81</v>
      </c>
      <c r="F22" s="64">
        <v>20000</v>
      </c>
      <c r="G22" s="64">
        <f>(D22*F22)</f>
        <v>40000</v>
      </c>
    </row>
    <row r="23" spans="1:7" ht="12.75" customHeight="1" x14ac:dyDescent="0.25">
      <c r="A23" s="21"/>
      <c r="B23" s="67" t="s">
        <v>78</v>
      </c>
      <c r="C23" s="58" t="s">
        <v>23</v>
      </c>
      <c r="D23" s="68">
        <v>1</v>
      </c>
      <c r="E23" s="58" t="s">
        <v>82</v>
      </c>
      <c r="F23" s="64">
        <v>20000</v>
      </c>
      <c r="G23" s="64">
        <f>(D23*F23)</f>
        <v>20000</v>
      </c>
    </row>
    <row r="24" spans="1:7" ht="12.75" customHeight="1" x14ac:dyDescent="0.25">
      <c r="A24" s="21"/>
      <c r="B24" s="67" t="s">
        <v>79</v>
      </c>
      <c r="C24" s="58" t="s">
        <v>23</v>
      </c>
      <c r="D24" s="68">
        <v>1</v>
      </c>
      <c r="E24" s="58" t="s">
        <v>83</v>
      </c>
      <c r="F24" s="64">
        <v>20000</v>
      </c>
      <c r="G24" s="64">
        <f>(D24*F24)</f>
        <v>20000</v>
      </c>
    </row>
    <row r="25" spans="1:7" ht="12.75" customHeight="1" x14ac:dyDescent="0.25">
      <c r="A25" s="21"/>
      <c r="B25" s="69" t="s">
        <v>24</v>
      </c>
      <c r="C25" s="70"/>
      <c r="D25" s="70"/>
      <c r="E25" s="70"/>
      <c r="F25" s="71"/>
      <c r="G25" s="72">
        <f>SUM(G21:G24)</f>
        <v>100000</v>
      </c>
    </row>
    <row r="26" spans="1:7" ht="12" customHeight="1" x14ac:dyDescent="0.25">
      <c r="A26" s="8"/>
      <c r="B26" s="22"/>
      <c r="C26" s="24"/>
      <c r="D26" s="24"/>
      <c r="E26" s="24"/>
      <c r="F26" s="25"/>
      <c r="G26" s="25"/>
    </row>
    <row r="27" spans="1:7" ht="12" customHeight="1" x14ac:dyDescent="0.25">
      <c r="A27" s="13"/>
      <c r="B27" s="28" t="s">
        <v>25</v>
      </c>
      <c r="C27" s="29"/>
      <c r="D27" s="30"/>
      <c r="E27" s="30"/>
      <c r="F27" s="31"/>
      <c r="G27" s="31"/>
    </row>
    <row r="28" spans="1:7" ht="24" customHeight="1" x14ac:dyDescent="0.25">
      <c r="A28" s="27"/>
      <c r="B28" s="35" t="s">
        <v>17</v>
      </c>
      <c r="C28" s="36" t="s">
        <v>18</v>
      </c>
      <c r="D28" s="36" t="s">
        <v>19</v>
      </c>
      <c r="E28" s="35" t="s">
        <v>20</v>
      </c>
      <c r="F28" s="36" t="s">
        <v>21</v>
      </c>
      <c r="G28" s="35" t="s">
        <v>22</v>
      </c>
    </row>
    <row r="29" spans="1:7" ht="12" customHeight="1" x14ac:dyDescent="0.25">
      <c r="A29" s="27"/>
      <c r="B29" s="37"/>
      <c r="C29" s="38" t="s">
        <v>70</v>
      </c>
      <c r="D29" s="38"/>
      <c r="E29" s="38"/>
      <c r="F29" s="37"/>
      <c r="G29" s="37"/>
    </row>
    <row r="30" spans="1:7" ht="12" customHeight="1" x14ac:dyDescent="0.25">
      <c r="A30" s="27"/>
      <c r="B30" s="39" t="s">
        <v>26</v>
      </c>
      <c r="C30" s="40"/>
      <c r="D30" s="40"/>
      <c r="E30" s="40"/>
      <c r="F30" s="41"/>
      <c r="G30" s="41"/>
    </row>
    <row r="31" spans="1:7" ht="12" customHeight="1" x14ac:dyDescent="0.25">
      <c r="A31" s="8"/>
      <c r="B31" s="32"/>
      <c r="C31" s="33"/>
      <c r="D31" s="33"/>
      <c r="E31" s="33"/>
      <c r="F31" s="34"/>
      <c r="G31" s="34"/>
    </row>
    <row r="32" spans="1:7" ht="12" customHeight="1" x14ac:dyDescent="0.25">
      <c r="A32" s="13"/>
      <c r="B32" s="28" t="s">
        <v>27</v>
      </c>
      <c r="C32" s="29"/>
      <c r="D32" s="30"/>
      <c r="E32" s="30"/>
      <c r="F32" s="31"/>
      <c r="G32" s="31"/>
    </row>
    <row r="33" spans="1:11" ht="24" customHeight="1" x14ac:dyDescent="0.25">
      <c r="A33" s="27"/>
      <c r="B33" s="35" t="s">
        <v>17</v>
      </c>
      <c r="C33" s="35" t="s">
        <v>18</v>
      </c>
      <c r="D33" s="35" t="s">
        <v>19</v>
      </c>
      <c r="E33" s="35" t="s">
        <v>20</v>
      </c>
      <c r="F33" s="36" t="s">
        <v>21</v>
      </c>
      <c r="G33" s="35" t="s">
        <v>22</v>
      </c>
    </row>
    <row r="34" spans="1:11" ht="12.75" customHeight="1" x14ac:dyDescent="0.25">
      <c r="A34" s="27"/>
      <c r="B34" s="73" t="s">
        <v>29</v>
      </c>
      <c r="C34" s="74" t="s">
        <v>28</v>
      </c>
      <c r="D34" s="75">
        <v>0.13</v>
      </c>
      <c r="E34" s="74" t="s">
        <v>85</v>
      </c>
      <c r="F34" s="76">
        <v>160000</v>
      </c>
      <c r="G34" s="76">
        <f t="shared" ref="G34:G37" si="0">(D34*F34)</f>
        <v>20800</v>
      </c>
    </row>
    <row r="35" spans="1:11" ht="12.75" customHeight="1" x14ac:dyDescent="0.25">
      <c r="A35" s="27"/>
      <c r="B35" s="73" t="s">
        <v>84</v>
      </c>
      <c r="C35" s="74" t="s">
        <v>28</v>
      </c>
      <c r="D35" s="75">
        <v>0.38</v>
      </c>
      <c r="E35" s="74" t="s">
        <v>86</v>
      </c>
      <c r="F35" s="76">
        <v>144000</v>
      </c>
      <c r="G35" s="76">
        <f t="shared" si="0"/>
        <v>54720</v>
      </c>
    </row>
    <row r="36" spans="1:11" ht="12.75" customHeight="1" x14ac:dyDescent="0.25">
      <c r="A36" s="27"/>
      <c r="B36" s="73" t="s">
        <v>30</v>
      </c>
      <c r="C36" s="74" t="s">
        <v>28</v>
      </c>
      <c r="D36" s="75">
        <v>0.19</v>
      </c>
      <c r="E36" s="74" t="s">
        <v>87</v>
      </c>
      <c r="F36" s="76">
        <v>160000</v>
      </c>
      <c r="G36" s="76">
        <f t="shared" si="0"/>
        <v>30400</v>
      </c>
    </row>
    <row r="37" spans="1:11" ht="12.75" customHeight="1" x14ac:dyDescent="0.25">
      <c r="A37" s="27"/>
      <c r="B37" s="73" t="s">
        <v>31</v>
      </c>
      <c r="C37" s="74" t="s">
        <v>28</v>
      </c>
      <c r="D37" s="75">
        <v>0.13</v>
      </c>
      <c r="E37" s="74" t="s">
        <v>88</v>
      </c>
      <c r="F37" s="76">
        <v>400000</v>
      </c>
      <c r="G37" s="76">
        <f t="shared" si="0"/>
        <v>52000</v>
      </c>
    </row>
    <row r="38" spans="1:11" ht="12.75" customHeight="1" x14ac:dyDescent="0.25">
      <c r="A38" s="27"/>
      <c r="B38" s="39" t="s">
        <v>32</v>
      </c>
      <c r="C38" s="40"/>
      <c r="D38" s="40"/>
      <c r="E38" s="40"/>
      <c r="F38" s="41"/>
      <c r="G38" s="56">
        <f>SUM(G34:G37)</f>
        <v>157920</v>
      </c>
    </row>
    <row r="39" spans="1:11" ht="12" customHeight="1" x14ac:dyDescent="0.25">
      <c r="A39" s="8"/>
      <c r="B39" s="32"/>
      <c r="C39" s="33"/>
      <c r="D39" s="33"/>
      <c r="E39" s="33"/>
      <c r="F39" s="34"/>
      <c r="G39" s="34"/>
    </row>
    <row r="40" spans="1:11" ht="12" customHeight="1" x14ac:dyDescent="0.25">
      <c r="A40" s="13"/>
      <c r="B40" s="28" t="s">
        <v>33</v>
      </c>
      <c r="C40" s="29"/>
      <c r="D40" s="30"/>
      <c r="E40" s="30"/>
      <c r="F40" s="31"/>
      <c r="G40" s="31"/>
    </row>
    <row r="41" spans="1:11" ht="24" customHeight="1" x14ac:dyDescent="0.25">
      <c r="A41" s="27"/>
      <c r="B41" s="36" t="s">
        <v>34</v>
      </c>
      <c r="C41" s="36" t="s">
        <v>35</v>
      </c>
      <c r="D41" s="36" t="s">
        <v>36</v>
      </c>
      <c r="E41" s="36" t="s">
        <v>20</v>
      </c>
      <c r="F41" s="36" t="s">
        <v>21</v>
      </c>
      <c r="G41" s="36" t="s">
        <v>22</v>
      </c>
      <c r="K41" s="26"/>
    </row>
    <row r="42" spans="1:11" ht="12.75" customHeight="1" x14ac:dyDescent="0.25">
      <c r="A42" s="27"/>
      <c r="B42" s="77" t="s">
        <v>37</v>
      </c>
      <c r="C42" s="78"/>
      <c r="D42" s="78"/>
      <c r="E42" s="78"/>
      <c r="F42" s="78"/>
      <c r="G42" s="78"/>
      <c r="K42" s="26"/>
    </row>
    <row r="43" spans="1:11" ht="12.75" customHeight="1" x14ac:dyDescent="0.25">
      <c r="A43" s="27"/>
      <c r="B43" s="79" t="s">
        <v>38</v>
      </c>
      <c r="C43" s="80" t="s">
        <v>41</v>
      </c>
      <c r="D43" s="81">
        <v>150</v>
      </c>
      <c r="E43" s="80" t="s">
        <v>80</v>
      </c>
      <c r="F43" s="43">
        <v>557</v>
      </c>
      <c r="G43" s="43">
        <f>(D43*F43)</f>
        <v>83550</v>
      </c>
    </row>
    <row r="44" spans="1:11" ht="12.75" customHeight="1" x14ac:dyDescent="0.25">
      <c r="A44" s="27"/>
      <c r="B44" s="82" t="s">
        <v>39</v>
      </c>
      <c r="C44" s="38"/>
      <c r="D44" s="37"/>
      <c r="E44" s="38"/>
      <c r="F44" s="43"/>
      <c r="G44" s="43"/>
    </row>
    <row r="45" spans="1:11" ht="12.75" customHeight="1" x14ac:dyDescent="0.25">
      <c r="A45" s="27"/>
      <c r="B45" s="79" t="s">
        <v>103</v>
      </c>
      <c r="C45" s="80" t="s">
        <v>40</v>
      </c>
      <c r="D45" s="81">
        <v>450</v>
      </c>
      <c r="E45" s="80" t="s">
        <v>80</v>
      </c>
      <c r="F45" s="43">
        <v>1027</v>
      </c>
      <c r="G45" s="43">
        <f>(D45*F45)</f>
        <v>462150</v>
      </c>
    </row>
    <row r="46" spans="1:11" ht="12.75" customHeight="1" x14ac:dyDescent="0.25">
      <c r="A46" s="27"/>
      <c r="B46" s="79" t="s">
        <v>91</v>
      </c>
      <c r="C46" s="80" t="s">
        <v>41</v>
      </c>
      <c r="D46" s="81">
        <v>200</v>
      </c>
      <c r="E46" s="80" t="s">
        <v>80</v>
      </c>
      <c r="F46" s="43">
        <v>1002</v>
      </c>
      <c r="G46" s="43">
        <f>(D46*F46)</f>
        <v>200400</v>
      </c>
    </row>
    <row r="47" spans="1:11" ht="12.75" customHeight="1" x14ac:dyDescent="0.25">
      <c r="A47" s="27"/>
      <c r="B47" s="79" t="s">
        <v>89</v>
      </c>
      <c r="C47" s="80" t="s">
        <v>41</v>
      </c>
      <c r="D47" s="81">
        <v>400</v>
      </c>
      <c r="E47" s="80" t="s">
        <v>90</v>
      </c>
      <c r="F47" s="43">
        <v>959</v>
      </c>
      <c r="G47" s="43">
        <f>(D47*F47)</f>
        <v>383600</v>
      </c>
    </row>
    <row r="48" spans="1:11" ht="12.75" customHeight="1" x14ac:dyDescent="0.25">
      <c r="A48" s="27"/>
      <c r="B48" s="82" t="s">
        <v>42</v>
      </c>
      <c r="C48" s="38"/>
      <c r="D48" s="37"/>
      <c r="E48" s="38"/>
      <c r="F48" s="43"/>
      <c r="G48" s="43"/>
    </row>
    <row r="49" spans="1:7" ht="12.75" customHeight="1" x14ac:dyDescent="0.25">
      <c r="A49" s="27"/>
      <c r="B49" s="79" t="s">
        <v>92</v>
      </c>
      <c r="C49" s="80" t="s">
        <v>43</v>
      </c>
      <c r="D49" s="81">
        <v>1.2</v>
      </c>
      <c r="E49" s="80" t="s">
        <v>80</v>
      </c>
      <c r="F49" s="43">
        <v>23857</v>
      </c>
      <c r="G49" s="43">
        <f>(D49*F49)</f>
        <v>28628.399999999998</v>
      </c>
    </row>
    <row r="50" spans="1:7" ht="12.75" customHeight="1" x14ac:dyDescent="0.25">
      <c r="A50" s="27"/>
      <c r="B50" s="79" t="s">
        <v>99</v>
      </c>
      <c r="C50" s="80" t="s">
        <v>41</v>
      </c>
      <c r="D50" s="81">
        <v>0.01</v>
      </c>
      <c r="E50" s="80" t="s">
        <v>80</v>
      </c>
      <c r="F50" s="43">
        <v>145000</v>
      </c>
      <c r="G50" s="43">
        <f>(D50*F50)</f>
        <v>1450</v>
      </c>
    </row>
    <row r="51" spans="1:7" ht="12.75" customHeight="1" x14ac:dyDescent="0.25">
      <c r="A51" s="27"/>
      <c r="B51" s="82" t="s">
        <v>93</v>
      </c>
      <c r="C51" s="38"/>
      <c r="D51" s="37"/>
      <c r="E51" s="38"/>
      <c r="F51" s="43"/>
      <c r="G51" s="43"/>
    </row>
    <row r="52" spans="1:7" ht="12.75" customHeight="1" x14ac:dyDescent="0.25">
      <c r="A52" s="27"/>
      <c r="B52" s="79" t="s">
        <v>98</v>
      </c>
      <c r="C52" s="80" t="s">
        <v>43</v>
      </c>
      <c r="D52" s="81">
        <v>0.8</v>
      </c>
      <c r="E52" s="80" t="s">
        <v>80</v>
      </c>
      <c r="F52" s="43">
        <v>82197</v>
      </c>
      <c r="G52" s="43">
        <f>(D52*F52)</f>
        <v>65757.600000000006</v>
      </c>
    </row>
    <row r="53" spans="1:7" ht="13.5" customHeight="1" x14ac:dyDescent="0.25">
      <c r="A53" s="27"/>
      <c r="B53" s="39" t="s">
        <v>44</v>
      </c>
      <c r="C53" s="40"/>
      <c r="D53" s="40"/>
      <c r="E53" s="40"/>
      <c r="F53" s="41"/>
      <c r="G53" s="56">
        <f>SUM(G42:G52)</f>
        <v>1225536</v>
      </c>
    </row>
    <row r="54" spans="1:7" ht="12" customHeight="1" x14ac:dyDescent="0.25">
      <c r="A54" s="8"/>
      <c r="B54" s="32"/>
      <c r="C54" s="33"/>
      <c r="D54" s="33"/>
      <c r="E54" s="42"/>
      <c r="F54" s="34"/>
      <c r="G54" s="34"/>
    </row>
    <row r="55" spans="1:7" ht="12" customHeight="1" x14ac:dyDescent="0.25">
      <c r="A55" s="13"/>
      <c r="B55" s="28" t="s">
        <v>45</v>
      </c>
      <c r="C55" s="29"/>
      <c r="D55" s="30"/>
      <c r="E55" s="30"/>
      <c r="F55" s="31"/>
      <c r="G55" s="31"/>
    </row>
    <row r="56" spans="1:7" ht="24" customHeight="1" x14ac:dyDescent="0.25">
      <c r="A56" s="27"/>
      <c r="B56" s="35" t="s">
        <v>46</v>
      </c>
      <c r="C56" s="36" t="s">
        <v>35</v>
      </c>
      <c r="D56" s="36" t="s">
        <v>36</v>
      </c>
      <c r="E56" s="35" t="s">
        <v>20</v>
      </c>
      <c r="F56" s="36" t="s">
        <v>21</v>
      </c>
      <c r="G56" s="35" t="s">
        <v>22</v>
      </c>
    </row>
    <row r="57" spans="1:7" ht="12.75" customHeight="1" x14ac:dyDescent="0.25">
      <c r="A57" s="27"/>
      <c r="B57" s="73"/>
      <c r="C57" s="80"/>
      <c r="D57" s="43"/>
      <c r="E57" s="74"/>
      <c r="F57" s="83"/>
      <c r="G57" s="43"/>
    </row>
    <row r="58" spans="1:7" ht="13.5" customHeight="1" x14ac:dyDescent="0.25">
      <c r="A58" s="27"/>
      <c r="B58" s="39" t="s">
        <v>71</v>
      </c>
      <c r="C58" s="40"/>
      <c r="D58" s="40"/>
      <c r="E58" s="40"/>
      <c r="F58" s="41"/>
      <c r="G58" s="56">
        <f>+G57</f>
        <v>0</v>
      </c>
    </row>
    <row r="59" spans="1:7" ht="12" customHeight="1" x14ac:dyDescent="0.25">
      <c r="A59" s="27"/>
      <c r="B59" s="37"/>
      <c r="C59" s="37"/>
      <c r="D59" s="37"/>
      <c r="E59" s="37"/>
      <c r="F59" s="43"/>
      <c r="G59" s="43"/>
    </row>
    <row r="60" spans="1:7" ht="12" customHeight="1" x14ac:dyDescent="0.25">
      <c r="A60" s="27"/>
      <c r="B60" s="44" t="s">
        <v>47</v>
      </c>
      <c r="C60" s="45"/>
      <c r="D60" s="45"/>
      <c r="E60" s="45"/>
      <c r="F60" s="45"/>
      <c r="G60" s="46">
        <f>G25+G38+G53+G58+G30</f>
        <v>1483456</v>
      </c>
    </row>
    <row r="61" spans="1:7" ht="12" customHeight="1" x14ac:dyDescent="0.25">
      <c r="A61" s="27"/>
      <c r="B61" s="47" t="s">
        <v>48</v>
      </c>
      <c r="C61" s="48"/>
      <c r="D61" s="48"/>
      <c r="E61" s="48"/>
      <c r="F61" s="48"/>
      <c r="G61" s="49">
        <f>G60*0.05</f>
        <v>74172.800000000003</v>
      </c>
    </row>
    <row r="62" spans="1:7" ht="12" customHeight="1" x14ac:dyDescent="0.25">
      <c r="A62" s="27"/>
      <c r="B62" s="44" t="s">
        <v>49</v>
      </c>
      <c r="C62" s="45"/>
      <c r="D62" s="45"/>
      <c r="E62" s="45"/>
      <c r="F62" s="45"/>
      <c r="G62" s="50">
        <f>G61+G60</f>
        <v>1557628.8</v>
      </c>
    </row>
    <row r="63" spans="1:7" ht="12" customHeight="1" x14ac:dyDescent="0.25">
      <c r="A63" s="27"/>
      <c r="B63" s="47" t="s">
        <v>50</v>
      </c>
      <c r="C63" s="48"/>
      <c r="D63" s="48"/>
      <c r="E63" s="48"/>
      <c r="F63" s="48"/>
      <c r="G63" s="49">
        <f>G12</f>
        <v>4000000</v>
      </c>
    </row>
    <row r="64" spans="1:7" ht="12" customHeight="1" x14ac:dyDescent="0.25">
      <c r="A64" s="27"/>
      <c r="B64" s="44" t="s">
        <v>51</v>
      </c>
      <c r="C64" s="45"/>
      <c r="D64" s="45"/>
      <c r="E64" s="45"/>
      <c r="F64" s="45"/>
      <c r="G64" s="51">
        <f>G63-G62</f>
        <v>2442371.2000000002</v>
      </c>
    </row>
    <row r="65" spans="1:7" ht="12" customHeight="1" x14ac:dyDescent="0.25">
      <c r="A65" s="27"/>
      <c r="B65" s="84" t="s">
        <v>101</v>
      </c>
      <c r="C65" s="85"/>
      <c r="D65" s="85"/>
      <c r="E65" s="85"/>
      <c r="F65" s="85"/>
      <c r="G65" s="6"/>
    </row>
    <row r="66" spans="1:7" ht="12.75" customHeight="1" thickBot="1" x14ac:dyDescent="0.3">
      <c r="A66" s="27"/>
      <c r="B66" s="86"/>
      <c r="C66" s="85"/>
      <c r="D66" s="85"/>
      <c r="E66" s="85"/>
      <c r="F66" s="85"/>
      <c r="G66" s="6"/>
    </row>
    <row r="67" spans="1:7" ht="12" customHeight="1" x14ac:dyDescent="0.25">
      <c r="A67" s="27"/>
      <c r="B67" s="120" t="s">
        <v>102</v>
      </c>
      <c r="C67" s="121"/>
      <c r="D67" s="121"/>
      <c r="E67" s="121"/>
      <c r="F67" s="121"/>
      <c r="G67" s="122"/>
    </row>
    <row r="68" spans="1:7" ht="15" x14ac:dyDescent="0.25">
      <c r="A68" s="27"/>
      <c r="B68" s="123" t="s">
        <v>52</v>
      </c>
      <c r="C68" s="124"/>
      <c r="D68" s="124"/>
      <c r="E68" s="124"/>
      <c r="F68" s="124"/>
      <c r="G68" s="125"/>
    </row>
    <row r="69" spans="1:7" ht="15" x14ac:dyDescent="0.25">
      <c r="A69" s="27"/>
      <c r="B69" s="123" t="s">
        <v>53</v>
      </c>
      <c r="C69" s="124"/>
      <c r="D69" s="124"/>
      <c r="E69" s="124"/>
      <c r="F69" s="124"/>
      <c r="G69" s="125"/>
    </row>
    <row r="70" spans="1:7" ht="24" customHeight="1" x14ac:dyDescent="0.25">
      <c r="A70" s="27"/>
      <c r="B70" s="123" t="s">
        <v>54</v>
      </c>
      <c r="C70" s="124"/>
      <c r="D70" s="124"/>
      <c r="E70" s="124"/>
      <c r="F70" s="124"/>
      <c r="G70" s="125"/>
    </row>
    <row r="71" spans="1:7" ht="15" x14ac:dyDescent="0.25">
      <c r="A71" s="27"/>
      <c r="B71" s="123" t="s">
        <v>55</v>
      </c>
      <c r="C71" s="124"/>
      <c r="D71" s="124"/>
      <c r="E71" s="124"/>
      <c r="F71" s="124"/>
      <c r="G71" s="125"/>
    </row>
    <row r="72" spans="1:7" ht="23.25" customHeight="1" x14ac:dyDescent="0.25">
      <c r="A72" s="27"/>
      <c r="B72" s="123" t="s">
        <v>56</v>
      </c>
      <c r="C72" s="124"/>
      <c r="D72" s="124"/>
      <c r="E72" s="124"/>
      <c r="F72" s="124"/>
      <c r="G72" s="125"/>
    </row>
    <row r="73" spans="1:7" ht="42.75" customHeight="1" thickBot="1" x14ac:dyDescent="0.3">
      <c r="A73" s="27"/>
      <c r="B73" s="87" t="s">
        <v>100</v>
      </c>
      <c r="C73" s="88"/>
      <c r="D73" s="88"/>
      <c r="E73" s="88"/>
      <c r="F73" s="88"/>
      <c r="G73" s="89"/>
    </row>
    <row r="74" spans="1:7" ht="12.75" customHeight="1" thickBot="1" x14ac:dyDescent="0.3">
      <c r="A74" s="27"/>
      <c r="B74" s="86"/>
      <c r="C74" s="86"/>
      <c r="D74" s="86"/>
      <c r="E74" s="86"/>
      <c r="F74" s="86"/>
      <c r="G74" s="6"/>
    </row>
    <row r="75" spans="1:7" ht="15" customHeight="1" thickBot="1" x14ac:dyDescent="0.3">
      <c r="A75" s="27"/>
      <c r="B75" s="90" t="s">
        <v>57</v>
      </c>
      <c r="C75" s="91"/>
      <c r="D75" s="92"/>
      <c r="E75" s="93"/>
      <c r="F75" s="93"/>
      <c r="G75" s="6"/>
    </row>
    <row r="76" spans="1:7" ht="12" customHeight="1" thickBot="1" x14ac:dyDescent="0.3">
      <c r="A76" s="27"/>
      <c r="B76" s="94" t="s">
        <v>46</v>
      </c>
      <c r="C76" s="95" t="s">
        <v>58</v>
      </c>
      <c r="D76" s="96" t="s">
        <v>59</v>
      </c>
      <c r="E76" s="93"/>
      <c r="F76" s="93"/>
      <c r="G76" s="6"/>
    </row>
    <row r="77" spans="1:7" ht="12" customHeight="1" x14ac:dyDescent="0.25">
      <c r="A77" s="27"/>
      <c r="B77" s="97" t="s">
        <v>60</v>
      </c>
      <c r="C77" s="98">
        <f>+G25</f>
        <v>100000</v>
      </c>
      <c r="D77" s="99">
        <f>(C77/C83)</f>
        <v>6.4200148328022691E-2</v>
      </c>
      <c r="E77" s="93"/>
      <c r="F77" s="93"/>
      <c r="G77" s="6"/>
    </row>
    <row r="78" spans="1:7" ht="12" customHeight="1" x14ac:dyDescent="0.25">
      <c r="A78" s="27"/>
      <c r="B78" s="100" t="s">
        <v>61</v>
      </c>
      <c r="C78" s="101">
        <f>+G30</f>
        <v>0</v>
      </c>
      <c r="D78" s="102">
        <v>0</v>
      </c>
      <c r="E78" s="93"/>
      <c r="F78" s="93"/>
      <c r="G78" s="6"/>
    </row>
    <row r="79" spans="1:7" ht="12" customHeight="1" x14ac:dyDescent="0.25">
      <c r="A79" s="27"/>
      <c r="B79" s="100" t="s">
        <v>62</v>
      </c>
      <c r="C79" s="103">
        <f>+G38</f>
        <v>157920</v>
      </c>
      <c r="D79" s="102">
        <f>(C79/C83)</f>
        <v>0.10138487423961344</v>
      </c>
      <c r="E79" s="93"/>
      <c r="F79" s="93"/>
      <c r="G79" s="6"/>
    </row>
    <row r="80" spans="1:7" ht="12" customHeight="1" x14ac:dyDescent="0.25">
      <c r="A80" s="27"/>
      <c r="B80" s="100" t="s">
        <v>34</v>
      </c>
      <c r="C80" s="103">
        <f>+G53</f>
        <v>1225536</v>
      </c>
      <c r="D80" s="102">
        <f>(C80/C83)</f>
        <v>0.78679592981331625</v>
      </c>
      <c r="E80" s="93"/>
      <c r="F80" s="93"/>
      <c r="G80" s="6"/>
    </row>
    <row r="81" spans="1:7" ht="12" customHeight="1" x14ac:dyDescent="0.25">
      <c r="A81" s="27"/>
      <c r="B81" s="100" t="s">
        <v>63</v>
      </c>
      <c r="C81" s="104">
        <f>+G58</f>
        <v>0</v>
      </c>
      <c r="D81" s="102">
        <f>(C81/C83)</f>
        <v>0</v>
      </c>
      <c r="E81" s="105"/>
      <c r="F81" s="105"/>
      <c r="G81" s="6"/>
    </row>
    <row r="82" spans="1:7" ht="12" customHeight="1" thickBot="1" x14ac:dyDescent="0.3">
      <c r="A82" s="27"/>
      <c r="B82" s="106" t="s">
        <v>64</v>
      </c>
      <c r="C82" s="107">
        <f>+G61</f>
        <v>74172.800000000003</v>
      </c>
      <c r="D82" s="108">
        <f>(C82/C83)</f>
        <v>4.7619047619047616E-2</v>
      </c>
      <c r="E82" s="105"/>
      <c r="F82" s="105"/>
      <c r="G82" s="6"/>
    </row>
    <row r="83" spans="1:7" ht="12.75" customHeight="1" thickBot="1" x14ac:dyDescent="0.3">
      <c r="A83" s="27"/>
      <c r="B83" s="94" t="s">
        <v>65</v>
      </c>
      <c r="C83" s="109">
        <f>SUM(C77:C82)</f>
        <v>1557628.8</v>
      </c>
      <c r="D83" s="110">
        <f>SUM(D77:D82)</f>
        <v>1</v>
      </c>
      <c r="E83" s="105"/>
      <c r="F83" s="105"/>
      <c r="G83" s="6"/>
    </row>
    <row r="84" spans="1:7" ht="12" customHeight="1" x14ac:dyDescent="0.25">
      <c r="A84" s="27"/>
      <c r="B84" s="86"/>
      <c r="C84" s="85"/>
      <c r="D84" s="85"/>
      <c r="E84" s="85"/>
      <c r="F84" s="85"/>
      <c r="G84" s="6"/>
    </row>
    <row r="85" spans="1:7" ht="12.75" customHeight="1" thickBot="1" x14ac:dyDescent="0.3">
      <c r="A85" s="27"/>
      <c r="B85" s="111"/>
      <c r="C85" s="85"/>
      <c r="D85" s="85"/>
      <c r="E85" s="85"/>
      <c r="F85" s="85"/>
      <c r="G85" s="6"/>
    </row>
    <row r="86" spans="1:7" ht="12" customHeight="1" thickBot="1" x14ac:dyDescent="0.3">
      <c r="A86" s="27"/>
      <c r="B86" s="90" t="s">
        <v>66</v>
      </c>
      <c r="C86" s="91"/>
      <c r="D86" s="91"/>
      <c r="E86" s="92"/>
      <c r="F86" s="105"/>
      <c r="G86" s="6"/>
    </row>
    <row r="87" spans="1:7" ht="12" customHeight="1" x14ac:dyDescent="0.25">
      <c r="A87" s="27"/>
      <c r="B87" s="112" t="s">
        <v>67</v>
      </c>
      <c r="C87" s="113">
        <v>90</v>
      </c>
      <c r="D87" s="114">
        <f>+G9</f>
        <v>100</v>
      </c>
      <c r="E87" s="115">
        <v>110</v>
      </c>
      <c r="F87" s="116"/>
      <c r="G87" s="7"/>
    </row>
    <row r="88" spans="1:7" ht="12.75" customHeight="1" thickBot="1" x14ac:dyDescent="0.3">
      <c r="A88" s="27"/>
      <c r="B88" s="117" t="s">
        <v>68</v>
      </c>
      <c r="C88" s="118">
        <f>(G62/C87)</f>
        <v>17306.986666666668</v>
      </c>
      <c r="D88" s="118">
        <f>(G62/D87)</f>
        <v>15576.288</v>
      </c>
      <c r="E88" s="119">
        <f>(G62/E87)</f>
        <v>14160.261818181818</v>
      </c>
      <c r="F88" s="116"/>
      <c r="G88" s="7"/>
    </row>
    <row r="89" spans="1:7" ht="15.6" customHeight="1" x14ac:dyDescent="0.25">
      <c r="A89" s="27"/>
      <c r="B89" s="84" t="s">
        <v>69</v>
      </c>
      <c r="C89" s="86"/>
      <c r="D89" s="86"/>
      <c r="E89" s="86"/>
      <c r="F89" s="86"/>
      <c r="G89" s="86"/>
    </row>
  </sheetData>
  <mergeCells count="15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  <mergeCell ref="B68:G68"/>
    <mergeCell ref="B69:G69"/>
    <mergeCell ref="B70:G70"/>
    <mergeCell ref="B71:G71"/>
    <mergeCell ref="B72:G72"/>
    <mergeCell ref="B73:G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2023-03-21T18:59:38Z</dcterms:modified>
</cp:coreProperties>
</file>