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I\"/>
    </mc:Choice>
  </mc:AlternateContent>
  <bookViews>
    <workbookView xWindow="0" yWindow="0" windowWidth="20325" windowHeight="9435"/>
  </bookViews>
  <sheets>
    <sheet name="AVENA VICI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53" i="1" l="1"/>
  <c r="G36" i="1" l="1"/>
  <c r="G35" i="1"/>
  <c r="G34" i="1"/>
  <c r="G33" i="1"/>
  <c r="G32" i="1"/>
  <c r="G31" i="1"/>
  <c r="G21" i="1"/>
  <c r="G22" i="1" s="1"/>
  <c r="G37" i="1" l="1"/>
  <c r="G12" i="1"/>
  <c r="G46" i="1" l="1"/>
  <c r="G42" i="1" l="1"/>
  <c r="G43" i="1"/>
  <c r="G45" i="1"/>
  <c r="G47" i="1"/>
  <c r="G48" i="1" l="1"/>
  <c r="C75" i="1" s="1"/>
  <c r="C74" i="1"/>
  <c r="C72" i="1"/>
  <c r="C76" i="1"/>
  <c r="C73" i="1" l="1"/>
  <c r="G58" i="1"/>
  <c r="G55" i="1" l="1"/>
  <c r="G56" i="1" s="1"/>
  <c r="C77" i="1" s="1"/>
  <c r="G57" i="1" l="1"/>
  <c r="D83" i="1" s="1"/>
  <c r="C78" i="1"/>
  <c r="D72" i="1" s="1"/>
  <c r="C83" i="1" l="1"/>
  <c r="E83" i="1"/>
  <c r="G59" i="1"/>
  <c r="D77" i="1"/>
  <c r="D75" i="1"/>
  <c r="D76" i="1"/>
  <c r="D74" i="1"/>
  <c r="D78" i="1" l="1"/>
</calcChain>
</file>

<file path=xl/sharedStrings.xml><?xml version="1.0" encoding="utf-8"?>
<sst xmlns="http://schemas.openxmlformats.org/spreadsheetml/2006/main" count="135" uniqueCount="95">
  <si>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</si>
  <si>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</si>
  <si>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</si>
  <si>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</si>
  <si>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</si>
  <si>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</si>
  <si>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</si>
  <si>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</si>
  <si>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</si>
  <si>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</si>
  <si>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</si>
  <si>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</si>
  <si>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</si>
  <si>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</si>
  <si>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</si>
  <si>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</si>
  <si>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</si>
  <si>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</si>
  <si>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</si>
  <si>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</si>
  <si>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</si>
  <si>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</si>
  <si>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</si>
  <si>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</si>
  <si>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</si>
  <si>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</si>
  <si>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</si>
  <si>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</si>
  <si>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</si>
  <si>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</si>
  <si>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</si>
  <si>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</si>
  <si>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</si>
  <si>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</si>
  <si>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</si>
  <si>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</si>
  <si>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</si>
  <si>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</si>
  <si>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</si>
  <si>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</si>
  <si>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</si>
  <si>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</si>
  <si>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</si>
  <si>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</si>
  <si>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</si>
  <si>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</si>
  <si>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</si>
  <si>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</si>
  <si>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</si>
  <si>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</si>
  <si>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</si>
  <si>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</si>
  <si>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</si>
  <si>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</si>
  <si>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</si>
  <si>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</si>
  <si>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</si>
  <si>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</si>
  <si>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kg</t>
  </si>
  <si>
    <t>PRECIO ESPERADO ($/Unidades)</t>
  </si>
  <si>
    <t>Medio</t>
  </si>
  <si>
    <t>Mercado interno</t>
  </si>
  <si>
    <t>AVENA-VICIA</t>
  </si>
  <si>
    <t>Lib. B. O'Higgins</t>
  </si>
  <si>
    <t>LITUECHE</t>
  </si>
  <si>
    <t>Litueche-Navidad</t>
  </si>
  <si>
    <t>Heladas, sequía</t>
  </si>
  <si>
    <t>RENDIMIENTO (Fardos/Há.)</t>
  </si>
  <si>
    <t>Mayo</t>
  </si>
  <si>
    <t>Manejo semillas y Fertilizantes</t>
  </si>
  <si>
    <t xml:space="preserve">Aradura (cincel) </t>
  </si>
  <si>
    <t>Ha</t>
  </si>
  <si>
    <t>Fertilización fosfatada y nitrogenada (trompo)</t>
  </si>
  <si>
    <t>Mayo y Agosto</t>
  </si>
  <si>
    <t xml:space="preserve">Rastraje cama de semillas </t>
  </si>
  <si>
    <t>Siembra (Trompo)</t>
  </si>
  <si>
    <t>Rastraje tapadura semilla</t>
  </si>
  <si>
    <t>Junio</t>
  </si>
  <si>
    <t>SEMILLA</t>
  </si>
  <si>
    <t>Semilla Avena</t>
  </si>
  <si>
    <t>Semilla Vicia</t>
  </si>
  <si>
    <t>Kg</t>
  </si>
  <si>
    <t>FERTILIZANTES</t>
  </si>
  <si>
    <t>Mayo-Agosto</t>
  </si>
  <si>
    <t>Super fosfato triple</t>
  </si>
  <si>
    <t xml:space="preserve">Muriato de Potasio </t>
  </si>
  <si>
    <t xml:space="preserve">Mayo </t>
  </si>
  <si>
    <t>ESCENARIOS COSTO UNITARIO  ($/Fardo)</t>
  </si>
  <si>
    <t>Rendimiento (Fardos/hà)</t>
  </si>
  <si>
    <t>$/há</t>
  </si>
  <si>
    <t>Avena (Super Nova - Nehuén)  Vicia (Sativa y/o Atropurpurea)</t>
  </si>
  <si>
    <t>Noviembre</t>
  </si>
  <si>
    <t xml:space="preserve">Labores Totales Maquinaria Enfardadura </t>
  </si>
  <si>
    <t>N/A</t>
  </si>
  <si>
    <t>Costo unitario ($/Fardos)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</si>
</sst>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9"/>
      <name val="Calibri"/>
      <family val="2"/>
    </font>
    <font>
      <sz val="11"/>
      <color indexed="8"/>
      <name val="Calibri"/>
      <family val="2"/>
    </font>
    <font>
      <b/>
      <i/>
      <sz val="9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auto="1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7" fillId="0" borderId="19"/>
    <xf numFmtId="0" fontId="1" fillId="0" borderId="19"/>
    <xf numFmtId="43" fontId="17" fillId="0" borderId="19" applyFont="0" applyFill="0" applyBorder="0" applyAlignment="0" applyProtection="0"/>
    <xf numFmtId="41" fontId="20" fillId="0" borderId="0" applyFont="0" applyFill="0" applyBorder="0" applyAlignment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/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3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49" fontId="2" fillId="3" borderId="13" xfId="0" applyNumberFormat="1" applyFont="1" applyFill="1" applyBorder="1" applyAlignment="1">
      <alignment horizontal="center" vertical="center" wrapText="1"/>
    </xf>
    <xf numFmtId="0" fontId="13" fillId="6" borderId="19" xfId="0" applyFont="1" applyFill="1" applyBorder="1" applyAlignment="1"/>
    <xf numFmtId="3" fontId="11" fillId="2" borderId="6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0" fontId="8" fillId="6" borderId="19" xfId="0" applyFont="1" applyFill="1" applyBorder="1" applyAlignment="1">
      <alignment vertical="center"/>
    </xf>
    <xf numFmtId="0" fontId="13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3" fillId="2" borderId="22" xfId="0" applyFont="1" applyFill="1" applyBorder="1" applyAlignment="1"/>
    <xf numFmtId="3" fontId="3" fillId="2" borderId="22" xfId="0" applyNumberFormat="1" applyFont="1" applyFill="1" applyBorder="1" applyAlignment="1"/>
    <xf numFmtId="0" fontId="0" fillId="2" borderId="19" xfId="0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49" fontId="11" fillId="7" borderId="23" xfId="0" applyNumberFormat="1" applyFont="1" applyFill="1" applyBorder="1" applyAlignment="1">
      <alignment vertical="center"/>
    </xf>
    <xf numFmtId="49" fontId="11" fillId="2" borderId="25" xfId="0" applyNumberFormat="1" applyFont="1" applyFill="1" applyBorder="1" applyAlignment="1">
      <alignment vertical="center"/>
    </xf>
    <xf numFmtId="9" fontId="13" fillId="2" borderId="26" xfId="0" applyNumberFormat="1" applyFont="1" applyFill="1" applyBorder="1" applyAlignment="1"/>
    <xf numFmtId="49" fontId="11" fillId="7" borderId="27" xfId="0" applyNumberFormat="1" applyFont="1" applyFill="1" applyBorder="1" applyAlignment="1">
      <alignment vertical="center"/>
    </xf>
    <xf numFmtId="165" fontId="11" fillId="7" borderId="28" xfId="0" applyNumberFormat="1" applyFont="1" applyFill="1" applyBorder="1" applyAlignment="1">
      <alignment vertical="center"/>
    </xf>
    <xf numFmtId="9" fontId="11" fillId="7" borderId="29" xfId="0" applyNumberFormat="1" applyFont="1" applyFill="1" applyBorder="1" applyAlignment="1">
      <alignment vertical="center"/>
    </xf>
    <xf numFmtId="0" fontId="13" fillId="8" borderId="32" xfId="0" applyFont="1" applyFill="1" applyBorder="1" applyAlignment="1"/>
    <xf numFmtId="0" fontId="13" fillId="2" borderId="19" xfId="0" applyFont="1" applyFill="1" applyBorder="1" applyAlignment="1">
      <alignment vertical="center"/>
    </xf>
    <xf numFmtId="49" fontId="13" fillId="2" borderId="19" xfId="0" applyNumberFormat="1" applyFont="1" applyFill="1" applyBorder="1" applyAlignment="1">
      <alignment vertical="center"/>
    </xf>
    <xf numFmtId="49" fontId="11" fillId="2" borderId="33" xfId="0" applyNumberFormat="1" applyFont="1" applyFill="1" applyBorder="1" applyAlignment="1">
      <alignment vertical="center"/>
    </xf>
    <xf numFmtId="0" fontId="13" fillId="2" borderId="34" xfId="0" applyFont="1" applyFill="1" applyBorder="1" applyAlignment="1"/>
    <xf numFmtId="0" fontId="13" fillId="2" borderId="35" xfId="0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0" fontId="13" fillId="2" borderId="37" xfId="0" applyFont="1" applyFill="1" applyBorder="1" applyAlignment="1"/>
    <xf numFmtId="49" fontId="13" fillId="2" borderId="38" xfId="0" applyNumberFormat="1" applyFont="1" applyFill="1" applyBorder="1" applyAlignment="1">
      <alignment vertical="center"/>
    </xf>
    <xf numFmtId="0" fontId="13" fillId="2" borderId="39" xfId="0" applyFont="1" applyFill="1" applyBorder="1" applyAlignment="1"/>
    <xf numFmtId="0" fontId="13" fillId="2" borderId="40" xfId="0" applyFont="1" applyFill="1" applyBorder="1" applyAlignment="1"/>
    <xf numFmtId="0" fontId="11" fillId="6" borderId="19" xfId="0" applyFont="1" applyFill="1" applyBorder="1" applyAlignment="1">
      <alignment vertical="center"/>
    </xf>
    <xf numFmtId="49" fontId="11" fillId="7" borderId="41" xfId="0" applyNumberFormat="1" applyFont="1" applyFill="1" applyBorder="1" applyAlignment="1">
      <alignment vertical="center"/>
    </xf>
    <xf numFmtId="165" fontId="11" fillId="7" borderId="29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3" fillId="2" borderId="15" xfId="0" applyNumberFormat="1" applyFont="1" applyFill="1" applyBorder="1" applyAlignment="1">
      <alignment vertical="center"/>
    </xf>
    <xf numFmtId="49" fontId="2" fillId="3" borderId="44" xfId="0" applyNumberFormat="1" applyFont="1" applyFill="1" applyBorder="1" applyAlignment="1">
      <alignment horizontal="center" vertical="center" wrapText="1"/>
    </xf>
    <xf numFmtId="3" fontId="5" fillId="2" borderId="43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8" xfId="0" applyNumberFormat="1" applyFont="1" applyFill="1" applyBorder="1" applyAlignment="1">
      <alignment horizontal="right"/>
    </xf>
    <xf numFmtId="3" fontId="3" fillId="2" borderId="22" xfId="0" applyNumberFormat="1" applyFont="1" applyFill="1" applyBorder="1" applyAlignment="1">
      <alignment horizontal="right"/>
    </xf>
    <xf numFmtId="164" fontId="2" fillId="2" borderId="19" xfId="0" applyNumberFormat="1" applyFont="1" applyFill="1" applyBorder="1" applyAlignment="1">
      <alignment horizontal="right" vertical="center"/>
    </xf>
    <xf numFmtId="164" fontId="15" fillId="2" borderId="19" xfId="0" applyNumberFormat="1" applyFont="1" applyFill="1" applyBorder="1" applyAlignment="1">
      <alignment horizontal="right" vertical="center"/>
    </xf>
    <xf numFmtId="0" fontId="13" fillId="2" borderId="19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2" fillId="3" borderId="44" xfId="0" applyNumberFormat="1" applyFont="1" applyFill="1" applyBorder="1" applyAlignment="1">
      <alignment horizontal="center" vertical="center"/>
    </xf>
    <xf numFmtId="0" fontId="3" fillId="2" borderId="45" xfId="0" applyFont="1" applyFill="1" applyBorder="1" applyAlignment="1"/>
    <xf numFmtId="0" fontId="3" fillId="2" borderId="46" xfId="0" applyFont="1" applyFill="1" applyBorder="1" applyAlignment="1"/>
    <xf numFmtId="0" fontId="3" fillId="2" borderId="46" xfId="0" applyFont="1" applyFill="1" applyBorder="1" applyAlignment="1">
      <alignment horizontal="center"/>
    </xf>
    <xf numFmtId="3" fontId="3" fillId="2" borderId="46" xfId="0" applyNumberFormat="1" applyFont="1" applyFill="1" applyBorder="1" applyAlignment="1"/>
    <xf numFmtId="3" fontId="3" fillId="2" borderId="46" xfId="0" applyNumberFormat="1" applyFont="1" applyFill="1" applyBorder="1" applyAlignment="1">
      <alignment horizontal="right"/>
    </xf>
    <xf numFmtId="3" fontId="11" fillId="7" borderId="42" xfId="0" applyNumberFormat="1" applyFont="1" applyFill="1" applyBorder="1" applyAlignment="1">
      <alignment vertical="center"/>
    </xf>
    <xf numFmtId="49" fontId="11" fillId="7" borderId="20" xfId="0" applyNumberFormat="1" applyFont="1" applyFill="1" applyBorder="1" applyAlignment="1">
      <alignment horizontal="center" vertical="center"/>
    </xf>
    <xf numFmtId="49" fontId="13" fillId="7" borderId="24" xfId="0" applyNumberFormat="1" applyFont="1" applyFill="1" applyBorder="1" applyAlignment="1">
      <alignment horizontal="center"/>
    </xf>
    <xf numFmtId="0" fontId="19" fillId="0" borderId="43" xfId="2" applyFont="1" applyBorder="1" applyAlignment="1">
      <alignment wrapText="1"/>
    </xf>
    <xf numFmtId="0" fontId="19" fillId="0" borderId="43" xfId="2" applyFont="1" applyBorder="1" applyAlignment="1">
      <alignment horizontal="center"/>
    </xf>
    <xf numFmtId="3" fontId="19" fillId="0" borderId="43" xfId="2" applyNumberFormat="1" applyFont="1" applyBorder="1" applyAlignment="1">
      <alignment horizontal="center"/>
    </xf>
    <xf numFmtId="3" fontId="19" fillId="9" borderId="43" xfId="2" applyNumberFormat="1" applyFont="1" applyFill="1" applyBorder="1" applyAlignment="1">
      <alignment horizontal="right" indent="1"/>
    </xf>
    <xf numFmtId="0" fontId="3" fillId="0" borderId="18" xfId="0" applyFont="1" applyFill="1" applyBorder="1" applyAlignment="1"/>
    <xf numFmtId="0" fontId="0" fillId="2" borderId="50" xfId="0" applyFont="1" applyFill="1" applyBorder="1" applyAlignment="1">
      <alignment horizontal="right"/>
    </xf>
    <xf numFmtId="0" fontId="3" fillId="2" borderId="51" xfId="0" applyFont="1" applyFill="1" applyBorder="1" applyAlignment="1">
      <alignment horizontal="right" wrapText="1"/>
    </xf>
    <xf numFmtId="49" fontId="5" fillId="2" borderId="6" xfId="0" applyNumberFormat="1" applyFont="1" applyFill="1" applyBorder="1" applyAlignment="1">
      <alignment wrapText="1"/>
    </xf>
    <xf numFmtId="49" fontId="5" fillId="2" borderId="6" xfId="0" applyNumberFormat="1" applyFont="1" applyFill="1" applyBorder="1" applyAlignment="1"/>
    <xf numFmtId="49" fontId="3" fillId="2" borderId="6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/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horizontal="right" wrapText="1"/>
    </xf>
    <xf numFmtId="0" fontId="5" fillId="2" borderId="6" xfId="0" applyFont="1" applyFill="1" applyBorder="1" applyAlignment="1"/>
    <xf numFmtId="3" fontId="5" fillId="2" borderId="6" xfId="0" applyNumberFormat="1" applyFont="1" applyFill="1" applyBorder="1" applyAlignment="1">
      <alignment horizontal="right" wrapText="1"/>
    </xf>
    <xf numFmtId="14" fontId="5" fillId="2" borderId="6" xfId="0" applyNumberFormat="1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horizontal="center" wrapText="1"/>
    </xf>
    <xf numFmtId="0" fontId="5" fillId="2" borderId="6" xfId="0" applyNumberFormat="1" applyFont="1" applyFill="1" applyBorder="1" applyAlignment="1">
      <alignment wrapText="1"/>
    </xf>
    <xf numFmtId="3" fontId="7" fillId="3" borderId="6" xfId="0" applyNumberFormat="1" applyFont="1" applyFill="1" applyBorder="1" applyAlignment="1">
      <alignment vertical="center"/>
    </xf>
    <xf numFmtId="49" fontId="18" fillId="2" borderId="6" xfId="0" applyNumberFormat="1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/>
    <xf numFmtId="3" fontId="5" fillId="2" borderId="6" xfId="0" applyNumberFormat="1" applyFont="1" applyFill="1" applyBorder="1" applyAlignment="1"/>
    <xf numFmtId="49" fontId="2" fillId="5" borderId="52" xfId="0" applyNumberFormat="1" applyFont="1" applyFill="1" applyBorder="1" applyAlignment="1">
      <alignment vertical="center"/>
    </xf>
    <xf numFmtId="0" fontId="2" fillId="5" borderId="53" xfId="0" applyFont="1" applyFill="1" applyBorder="1" applyAlignment="1">
      <alignment vertical="center"/>
    </xf>
    <xf numFmtId="164" fontId="2" fillId="5" borderId="54" xfId="0" applyNumberFormat="1" applyFont="1" applyFill="1" applyBorder="1" applyAlignment="1">
      <alignment vertical="center"/>
    </xf>
    <xf numFmtId="49" fontId="2" fillId="3" borderId="5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4" fontId="2" fillId="3" borderId="56" xfId="0" applyNumberFormat="1" applyFont="1" applyFill="1" applyBorder="1" applyAlignment="1">
      <alignment vertical="center"/>
    </xf>
    <xf numFmtId="49" fontId="2" fillId="5" borderId="55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164" fontId="2" fillId="5" borderId="56" xfId="0" applyNumberFormat="1" applyFont="1" applyFill="1" applyBorder="1" applyAlignment="1">
      <alignment vertical="center"/>
    </xf>
    <xf numFmtId="49" fontId="2" fillId="5" borderId="57" xfId="0" applyNumberFormat="1" applyFont="1" applyFill="1" applyBorder="1" applyAlignment="1">
      <alignment vertical="center"/>
    </xf>
    <xf numFmtId="0" fontId="8" fillId="5" borderId="58" xfId="0" applyFont="1" applyFill="1" applyBorder="1" applyAlignment="1">
      <alignment vertical="center"/>
    </xf>
    <xf numFmtId="164" fontId="2" fillId="10" borderId="59" xfId="0" applyNumberFormat="1" applyFont="1" applyFill="1" applyBorder="1" applyAlignment="1">
      <alignment vertical="center"/>
    </xf>
    <xf numFmtId="41" fontId="5" fillId="2" borderId="6" xfId="4" applyFont="1" applyFill="1" applyBorder="1" applyAlignment="1"/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49" fontId="21" fillId="3" borderId="6" xfId="0" applyNumberFormat="1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49" fontId="16" fillId="8" borderId="47" xfId="0" applyNumberFormat="1" applyFont="1" applyFill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49" fontId="16" fillId="8" borderId="30" xfId="0" applyNumberFormat="1" applyFont="1" applyFill="1" applyBorder="1" applyAlignment="1">
      <alignment vertical="center"/>
    </xf>
    <xf numFmtId="0" fontId="11" fillId="8" borderId="31" xfId="0" applyFont="1" applyFill="1" applyBorder="1" applyAlignment="1">
      <alignment vertical="center"/>
    </xf>
  </cellXfs>
  <cellStyles count="5">
    <cellStyle name="Millares [0]" xfId="4" builtinId="6"/>
    <cellStyle name="Millares 4 2" xfId="3"/>
    <cellStyle name="Normal" xfId="0" builtinId="0"/>
    <cellStyle name="Normal 2" xfId="1"/>
    <cellStyle name="Normal 4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76199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B79" zoomScale="118" zoomScaleNormal="118" workbookViewId="0">
      <selection activeCell="B89" sqref="B89"/>
    </sheetView>
  </sheetViews>
  <sheetFormatPr baseColWidth="10" defaultColWidth="10.85546875" defaultRowHeight="11.25" customHeight="1"/>
  <cols>
    <col min="1" max="1" width="15.5703125" style="1" customWidth="1"/>
    <col min="2" max="2" width="37.425781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82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73"/>
    </row>
    <row r="2" spans="1:7" ht="15" customHeight="1">
      <c r="A2" s="2"/>
      <c r="B2" s="2"/>
      <c r="C2" s="2"/>
      <c r="D2" s="2"/>
      <c r="E2" s="2"/>
      <c r="F2" s="2"/>
      <c r="G2" s="73"/>
    </row>
    <row r="3" spans="1:7" ht="15" customHeight="1">
      <c r="A3" s="2"/>
      <c r="B3" s="2"/>
      <c r="C3" s="2"/>
      <c r="D3" s="2"/>
      <c r="E3" s="2"/>
      <c r="F3" s="2"/>
      <c r="G3" s="73"/>
    </row>
    <row r="4" spans="1:7" ht="15" customHeight="1">
      <c r="A4" s="2"/>
      <c r="B4" s="2"/>
      <c r="C4" s="2"/>
      <c r="D4" s="2"/>
      <c r="E4" s="2"/>
      <c r="F4" s="2"/>
      <c r="G4" s="73"/>
    </row>
    <row r="5" spans="1:7" ht="15" customHeight="1">
      <c r="A5" s="2"/>
      <c r="B5" s="2"/>
      <c r="C5" s="2"/>
      <c r="D5" s="2"/>
      <c r="E5" s="2"/>
      <c r="F5" s="2"/>
      <c r="G5" s="73"/>
    </row>
    <row r="6" spans="1:7" ht="15" customHeight="1">
      <c r="A6" s="2"/>
      <c r="B6" s="2"/>
      <c r="C6" s="2"/>
      <c r="D6" s="2"/>
      <c r="E6" s="2"/>
      <c r="F6" s="2"/>
      <c r="G6" s="73"/>
    </row>
    <row r="7" spans="1:7" ht="15" customHeight="1">
      <c r="A7" s="2"/>
      <c r="B7" s="2"/>
      <c r="C7" s="2"/>
      <c r="D7" s="2"/>
      <c r="E7" s="2"/>
      <c r="F7" s="2"/>
      <c r="G7" s="73"/>
    </row>
    <row r="8" spans="1:7" ht="15" customHeight="1">
      <c r="A8" s="2"/>
      <c r="B8" s="3"/>
      <c r="C8" s="4"/>
      <c r="D8" s="2"/>
      <c r="E8" s="4"/>
      <c r="F8" s="4"/>
      <c r="G8" s="97"/>
    </row>
    <row r="9" spans="1:7" ht="17.25" customHeight="1">
      <c r="A9" s="5"/>
      <c r="B9" s="6" t="s">
        <v>0</v>
      </c>
      <c r="C9" s="101" t="s">
        <v>62</v>
      </c>
      <c r="D9" s="7"/>
      <c r="E9" s="130" t="s">
        <v>67</v>
      </c>
      <c r="F9" s="131"/>
      <c r="G9" s="102">
        <v>320</v>
      </c>
    </row>
    <row r="10" spans="1:7" ht="65.25" customHeight="1">
      <c r="A10" s="5"/>
      <c r="B10" s="8" t="s">
        <v>1</v>
      </c>
      <c r="C10" s="103" t="s">
        <v>90</v>
      </c>
      <c r="D10" s="9"/>
      <c r="E10" s="132" t="s">
        <v>2</v>
      </c>
      <c r="F10" s="133"/>
      <c r="G10" s="108">
        <v>45231</v>
      </c>
    </row>
    <row r="11" spans="1:7" ht="18" customHeight="1">
      <c r="A11" s="5"/>
      <c r="B11" s="8" t="s">
        <v>3</v>
      </c>
      <c r="C11" s="104" t="s">
        <v>60</v>
      </c>
      <c r="D11" s="9"/>
      <c r="E11" s="132" t="s">
        <v>59</v>
      </c>
      <c r="F11" s="133"/>
      <c r="G11" s="129">
        <v>4998</v>
      </c>
    </row>
    <row r="12" spans="1:7" ht="17.25" customHeight="1">
      <c r="A12" s="5"/>
      <c r="B12" s="8" t="s">
        <v>4</v>
      </c>
      <c r="C12" s="105" t="s">
        <v>63</v>
      </c>
      <c r="D12" s="9"/>
      <c r="E12" s="100" t="s">
        <v>5</v>
      </c>
      <c r="F12" s="106"/>
      <c r="G12" s="107">
        <f>G9*G11</f>
        <v>1599360</v>
      </c>
    </row>
    <row r="13" spans="1:7" ht="16.5" customHeight="1">
      <c r="A13" s="5"/>
      <c r="B13" s="8" t="s">
        <v>6</v>
      </c>
      <c r="C13" s="104" t="s">
        <v>64</v>
      </c>
      <c r="D13" s="9"/>
      <c r="E13" s="132" t="s">
        <v>7</v>
      </c>
      <c r="F13" s="133"/>
      <c r="G13" s="104" t="s">
        <v>61</v>
      </c>
    </row>
    <row r="14" spans="1:7" ht="13.5" customHeight="1">
      <c r="A14" s="5"/>
      <c r="B14" s="8" t="s">
        <v>8</v>
      </c>
      <c r="C14" s="104" t="s">
        <v>65</v>
      </c>
      <c r="D14" s="9"/>
      <c r="E14" s="132" t="s">
        <v>9</v>
      </c>
      <c r="F14" s="133"/>
      <c r="G14" s="108">
        <v>45231</v>
      </c>
    </row>
    <row r="15" spans="1:7" ht="51.75" customHeight="1">
      <c r="A15" s="5"/>
      <c r="B15" s="8" t="s">
        <v>10</v>
      </c>
      <c r="C15" s="108">
        <v>44927</v>
      </c>
      <c r="D15" s="9"/>
      <c r="E15" s="134" t="s">
        <v>11</v>
      </c>
      <c r="F15" s="135"/>
      <c r="G15" s="105" t="s">
        <v>66</v>
      </c>
    </row>
    <row r="16" spans="1:7" ht="12" customHeight="1">
      <c r="A16" s="2"/>
      <c r="B16" s="10"/>
      <c r="C16" s="11"/>
      <c r="D16" s="12"/>
      <c r="E16" s="13"/>
      <c r="F16" s="13"/>
      <c r="G16" s="98"/>
    </row>
    <row r="17" spans="1:7" ht="12" customHeight="1">
      <c r="A17" s="14"/>
      <c r="B17" s="136" t="s">
        <v>12</v>
      </c>
      <c r="C17" s="137"/>
      <c r="D17" s="137"/>
      <c r="E17" s="137"/>
      <c r="F17" s="137"/>
      <c r="G17" s="137"/>
    </row>
    <row r="18" spans="1:7" ht="12" customHeight="1">
      <c r="A18" s="2"/>
      <c r="B18" s="15"/>
      <c r="C18" s="16"/>
      <c r="D18" s="16"/>
      <c r="E18" s="16"/>
      <c r="F18" s="17"/>
      <c r="G18" s="74"/>
    </row>
    <row r="19" spans="1:7" ht="12" customHeight="1">
      <c r="A19" s="5"/>
      <c r="B19" s="18" t="s">
        <v>13</v>
      </c>
      <c r="C19" s="19"/>
      <c r="D19" s="20"/>
      <c r="E19" s="20"/>
      <c r="F19" s="20"/>
      <c r="G19" s="20"/>
    </row>
    <row r="20" spans="1:7" ht="24" customHeight="1">
      <c r="A20" s="14"/>
      <c r="B20" s="21" t="s">
        <v>14</v>
      </c>
      <c r="C20" s="21" t="s">
        <v>15</v>
      </c>
      <c r="D20" s="21" t="s">
        <v>16</v>
      </c>
      <c r="E20" s="21" t="s">
        <v>17</v>
      </c>
      <c r="F20" s="21" t="s">
        <v>18</v>
      </c>
      <c r="G20" s="21" t="s">
        <v>19</v>
      </c>
    </row>
    <row r="21" spans="1:7" ht="12.75" customHeight="1">
      <c r="A21" s="14"/>
      <c r="B21" s="99" t="s">
        <v>69</v>
      </c>
      <c r="C21" s="109" t="s">
        <v>20</v>
      </c>
      <c r="D21" s="110">
        <v>1</v>
      </c>
      <c r="E21" s="99" t="s">
        <v>68</v>
      </c>
      <c r="F21" s="107">
        <v>25000</v>
      </c>
      <c r="G21" s="107">
        <f>$D21*$F21</f>
        <v>25000</v>
      </c>
    </row>
    <row r="22" spans="1:7" ht="12.75" customHeight="1">
      <c r="A22" s="14"/>
      <c r="B22" s="22" t="s">
        <v>21</v>
      </c>
      <c r="C22" s="23"/>
      <c r="D22" s="23"/>
      <c r="E22" s="23"/>
      <c r="F22" s="24"/>
      <c r="G22" s="111">
        <f>G21</f>
        <v>25000</v>
      </c>
    </row>
    <row r="23" spans="1:7" ht="12" customHeight="1">
      <c r="A23" s="2"/>
      <c r="B23" s="15"/>
      <c r="C23" s="17"/>
      <c r="D23" s="17"/>
      <c r="E23" s="17"/>
      <c r="F23" s="25"/>
      <c r="G23" s="75"/>
    </row>
    <row r="24" spans="1:7" ht="12" customHeight="1">
      <c r="A24" s="5"/>
      <c r="B24" s="26" t="s">
        <v>22</v>
      </c>
      <c r="C24" s="27"/>
      <c r="D24" s="28"/>
      <c r="E24" s="28"/>
      <c r="F24" s="29"/>
      <c r="G24" s="76"/>
    </row>
    <row r="25" spans="1:7" ht="24" customHeight="1">
      <c r="A25" s="5"/>
      <c r="B25" s="30" t="s">
        <v>14</v>
      </c>
      <c r="C25" s="31" t="s">
        <v>15</v>
      </c>
      <c r="D25" s="31" t="s">
        <v>16</v>
      </c>
      <c r="E25" s="30" t="s">
        <v>56</v>
      </c>
      <c r="F25" s="31" t="s">
        <v>18</v>
      </c>
      <c r="G25" s="30" t="s">
        <v>19</v>
      </c>
    </row>
    <row r="26" spans="1:7" ht="12" customHeight="1">
      <c r="A26" s="5"/>
      <c r="B26" s="33" t="s">
        <v>93</v>
      </c>
      <c r="C26" s="32" t="s">
        <v>56</v>
      </c>
      <c r="D26" s="32" t="s">
        <v>56</v>
      </c>
      <c r="E26" s="32" t="s">
        <v>56</v>
      </c>
      <c r="F26" s="70" t="s">
        <v>56</v>
      </c>
      <c r="G26" s="107"/>
    </row>
    <row r="27" spans="1:7" ht="12.75" customHeight="1">
      <c r="A27" s="14"/>
      <c r="B27" s="22" t="s">
        <v>23</v>
      </c>
      <c r="C27" s="23"/>
      <c r="D27" s="23"/>
      <c r="E27" s="23"/>
      <c r="F27" s="24"/>
      <c r="G27" s="111">
        <f>+G26</f>
        <v>0</v>
      </c>
    </row>
    <row r="28" spans="1:7" ht="12" customHeight="1">
      <c r="A28" s="2"/>
      <c r="C28" s="34"/>
      <c r="D28" s="34"/>
      <c r="E28" s="34"/>
      <c r="F28" s="35"/>
      <c r="G28" s="77"/>
    </row>
    <row r="29" spans="1:7" ht="12" customHeight="1">
      <c r="A29" s="5"/>
      <c r="B29" s="26" t="s">
        <v>24</v>
      </c>
      <c r="C29" s="27"/>
      <c r="D29" s="28"/>
      <c r="E29" s="28"/>
      <c r="F29" s="29"/>
      <c r="G29" s="76"/>
    </row>
    <row r="30" spans="1:7" ht="24" customHeight="1">
      <c r="A30" s="5"/>
      <c r="B30" s="21" t="s">
        <v>14</v>
      </c>
      <c r="C30" s="21" t="s">
        <v>15</v>
      </c>
      <c r="D30" s="21" t="s">
        <v>16</v>
      </c>
      <c r="E30" s="21" t="s">
        <v>17</v>
      </c>
      <c r="F30" s="21" t="s">
        <v>18</v>
      </c>
      <c r="G30" s="21" t="s">
        <v>19</v>
      </c>
    </row>
    <row r="31" spans="1:7" ht="12.75" customHeight="1">
      <c r="A31" s="14"/>
      <c r="B31" s="99" t="s">
        <v>70</v>
      </c>
      <c r="C31" s="109" t="s">
        <v>71</v>
      </c>
      <c r="D31" s="110">
        <v>1</v>
      </c>
      <c r="E31" s="99" t="s">
        <v>68</v>
      </c>
      <c r="F31" s="107">
        <v>50000</v>
      </c>
      <c r="G31" s="107">
        <f>$D31*$F31</f>
        <v>50000</v>
      </c>
    </row>
    <row r="32" spans="1:7" ht="12.75" customHeight="1">
      <c r="A32" s="14"/>
      <c r="B32" s="99" t="s">
        <v>72</v>
      </c>
      <c r="C32" s="109" t="s">
        <v>71</v>
      </c>
      <c r="D32" s="110">
        <v>2</v>
      </c>
      <c r="E32" s="99" t="s">
        <v>73</v>
      </c>
      <c r="F32" s="107">
        <v>50000</v>
      </c>
      <c r="G32" s="107">
        <f t="shared" ref="G32:G36" si="0">$D32*$F32</f>
        <v>100000</v>
      </c>
    </row>
    <row r="33" spans="1:11" ht="12.75" customHeight="1">
      <c r="A33" s="14"/>
      <c r="B33" s="99" t="s">
        <v>74</v>
      </c>
      <c r="C33" s="109" t="s">
        <v>71</v>
      </c>
      <c r="D33" s="110">
        <v>1</v>
      </c>
      <c r="E33" s="99" t="s">
        <v>68</v>
      </c>
      <c r="F33" s="107">
        <v>50000</v>
      </c>
      <c r="G33" s="107">
        <f>$D33*$F33</f>
        <v>50000</v>
      </c>
    </row>
    <row r="34" spans="1:11" ht="12.75" customHeight="1">
      <c r="A34" s="14"/>
      <c r="B34" s="99" t="s">
        <v>75</v>
      </c>
      <c r="C34" s="109" t="s">
        <v>71</v>
      </c>
      <c r="D34" s="110">
        <v>1</v>
      </c>
      <c r="E34" s="99" t="s">
        <v>68</v>
      </c>
      <c r="F34" s="107">
        <v>20000</v>
      </c>
      <c r="G34" s="107">
        <f t="shared" si="0"/>
        <v>20000</v>
      </c>
    </row>
    <row r="35" spans="1:11" ht="12.75" customHeight="1">
      <c r="A35" s="14"/>
      <c r="B35" s="99" t="s">
        <v>76</v>
      </c>
      <c r="C35" s="109" t="s">
        <v>71</v>
      </c>
      <c r="D35" s="110">
        <v>1</v>
      </c>
      <c r="E35" s="99" t="s">
        <v>77</v>
      </c>
      <c r="F35" s="107">
        <v>50000</v>
      </c>
      <c r="G35" s="107">
        <f t="shared" si="0"/>
        <v>50000</v>
      </c>
    </row>
    <row r="36" spans="1:11" ht="12.75" customHeight="1">
      <c r="A36" s="42"/>
      <c r="B36" s="99" t="s">
        <v>92</v>
      </c>
      <c r="C36" s="109" t="s">
        <v>71</v>
      </c>
      <c r="D36" s="110">
        <v>1</v>
      </c>
      <c r="E36" s="99" t="s">
        <v>91</v>
      </c>
      <c r="F36" s="107">
        <v>480000</v>
      </c>
      <c r="G36" s="107">
        <f t="shared" si="0"/>
        <v>480000</v>
      </c>
    </row>
    <row r="37" spans="1:11" ht="12.75" customHeight="1">
      <c r="A37" s="14"/>
      <c r="B37" s="22" t="s">
        <v>25</v>
      </c>
      <c r="C37" s="23"/>
      <c r="D37" s="23"/>
      <c r="E37" s="23"/>
      <c r="F37" s="24"/>
      <c r="G37" s="111">
        <f>G31+G32+G33+G34+G35+G36</f>
        <v>750000</v>
      </c>
    </row>
    <row r="38" spans="1:11" ht="12" customHeight="1">
      <c r="A38" s="2"/>
      <c r="B38" s="33"/>
      <c r="C38" s="34"/>
      <c r="D38" s="96"/>
      <c r="E38" s="34"/>
      <c r="F38" s="35"/>
      <c r="G38" s="77"/>
    </row>
    <row r="39" spans="1:11" ht="12" customHeight="1">
      <c r="A39" s="5"/>
      <c r="B39" s="26" t="s">
        <v>26</v>
      </c>
      <c r="C39" s="27"/>
      <c r="D39" s="28"/>
      <c r="E39" s="28"/>
      <c r="F39" s="29"/>
      <c r="G39" s="29"/>
    </row>
    <row r="40" spans="1:11" ht="24" customHeight="1">
      <c r="A40" s="5"/>
      <c r="B40" s="36" t="s">
        <v>27</v>
      </c>
      <c r="C40" s="36" t="s">
        <v>28</v>
      </c>
      <c r="D40" s="36" t="s">
        <v>29</v>
      </c>
      <c r="E40" s="36" t="s">
        <v>17</v>
      </c>
      <c r="F40" s="36" t="s">
        <v>18</v>
      </c>
      <c r="G40" s="36" t="s">
        <v>19</v>
      </c>
      <c r="K40" s="69"/>
    </row>
    <row r="41" spans="1:11" ht="12.75" customHeight="1">
      <c r="A41" s="42"/>
      <c r="B41" s="112" t="s">
        <v>78</v>
      </c>
      <c r="C41" s="113"/>
      <c r="D41" s="113"/>
      <c r="E41" s="113"/>
      <c r="F41" s="113"/>
      <c r="G41" s="113"/>
      <c r="K41" s="69"/>
    </row>
    <row r="42" spans="1:11" ht="12.75" customHeight="1">
      <c r="A42" s="42"/>
      <c r="B42" s="100" t="s">
        <v>79</v>
      </c>
      <c r="C42" s="114" t="s">
        <v>58</v>
      </c>
      <c r="D42" s="115">
        <v>250</v>
      </c>
      <c r="E42" s="114" t="s">
        <v>68</v>
      </c>
      <c r="F42" s="116">
        <v>400</v>
      </c>
      <c r="G42" s="116">
        <f t="shared" ref="G42:G47" si="1">D42*F42</f>
        <v>100000</v>
      </c>
    </row>
    <row r="43" spans="1:11" ht="12.75" customHeight="1">
      <c r="A43" s="42"/>
      <c r="B43" s="100" t="s">
        <v>80</v>
      </c>
      <c r="C43" s="114" t="s">
        <v>81</v>
      </c>
      <c r="D43" s="115">
        <v>40</v>
      </c>
      <c r="E43" s="114" t="s">
        <v>68</v>
      </c>
      <c r="F43" s="116">
        <v>3000</v>
      </c>
      <c r="G43" s="116">
        <f t="shared" si="1"/>
        <v>120000</v>
      </c>
    </row>
    <row r="44" spans="1:11" ht="12.75" customHeight="1">
      <c r="A44" s="42"/>
      <c r="B44" s="112" t="s">
        <v>82</v>
      </c>
      <c r="C44" s="113"/>
      <c r="D44" s="113"/>
      <c r="E44" s="113"/>
      <c r="F44" s="113"/>
      <c r="G44" s="113"/>
    </row>
    <row r="45" spans="1:11" ht="12.75" customHeight="1">
      <c r="A45" s="42"/>
      <c r="B45" s="100" t="s">
        <v>57</v>
      </c>
      <c r="C45" s="114" t="s">
        <v>58</v>
      </c>
      <c r="D45" s="115">
        <v>250</v>
      </c>
      <c r="E45" s="114" t="s">
        <v>83</v>
      </c>
      <c r="F45" s="116">
        <v>1200</v>
      </c>
      <c r="G45" s="116">
        <f t="shared" si="1"/>
        <v>300000</v>
      </c>
    </row>
    <row r="46" spans="1:11" ht="12.75" customHeight="1">
      <c r="A46" s="42"/>
      <c r="B46" s="100" t="s">
        <v>84</v>
      </c>
      <c r="C46" s="114" t="s">
        <v>58</v>
      </c>
      <c r="D46" s="115">
        <v>200</v>
      </c>
      <c r="E46" s="114" t="s">
        <v>68</v>
      </c>
      <c r="F46" s="116">
        <v>1400</v>
      </c>
      <c r="G46" s="116">
        <f t="shared" si="1"/>
        <v>280000</v>
      </c>
    </row>
    <row r="47" spans="1:11" ht="12.75" customHeight="1">
      <c r="A47" s="42"/>
      <c r="B47" s="100" t="s">
        <v>85</v>
      </c>
      <c r="C47" s="114" t="s">
        <v>58</v>
      </c>
      <c r="D47" s="115">
        <v>150</v>
      </c>
      <c r="E47" s="114" t="s">
        <v>86</v>
      </c>
      <c r="F47" s="116">
        <v>899</v>
      </c>
      <c r="G47" s="116">
        <f t="shared" si="1"/>
        <v>134850</v>
      </c>
    </row>
    <row r="48" spans="1:11" ht="12.75" customHeight="1">
      <c r="A48" s="14"/>
      <c r="B48" s="22" t="s">
        <v>30</v>
      </c>
      <c r="C48" s="23"/>
      <c r="D48" s="23"/>
      <c r="E48" s="23"/>
      <c r="F48" s="24"/>
      <c r="G48" s="111">
        <f>G41+G42+G43+G44+G45+G47</f>
        <v>654850</v>
      </c>
    </row>
    <row r="49" spans="1:7" ht="12" customHeight="1">
      <c r="A49" s="2"/>
      <c r="B49" s="84"/>
      <c r="C49" s="85"/>
      <c r="D49" s="85"/>
      <c r="E49" s="86"/>
      <c r="F49" s="87"/>
      <c r="G49" s="88"/>
    </row>
    <row r="50" spans="1:7" ht="12" customHeight="1">
      <c r="A50" s="5"/>
      <c r="B50" s="26" t="s">
        <v>31</v>
      </c>
      <c r="C50" s="27"/>
      <c r="D50" s="28"/>
      <c r="E50" s="28"/>
      <c r="F50" s="29"/>
      <c r="G50" s="76"/>
    </row>
    <row r="51" spans="1:7" ht="24" customHeight="1">
      <c r="A51" s="5"/>
      <c r="B51" s="83" t="s">
        <v>32</v>
      </c>
      <c r="C51" s="71" t="s">
        <v>28</v>
      </c>
      <c r="D51" s="71" t="s">
        <v>29</v>
      </c>
      <c r="E51" s="83" t="s">
        <v>17</v>
      </c>
      <c r="F51" s="71" t="s">
        <v>18</v>
      </c>
      <c r="G51" s="83" t="s">
        <v>19</v>
      </c>
    </row>
    <row r="52" spans="1:7" ht="16.5" customHeight="1">
      <c r="A52" s="42"/>
      <c r="B52" s="92" t="s">
        <v>93</v>
      </c>
      <c r="C52" s="93"/>
      <c r="D52" s="94"/>
      <c r="E52" s="93"/>
      <c r="F52" s="95"/>
      <c r="G52" s="72"/>
    </row>
    <row r="53" spans="1:7" ht="12.75" customHeight="1">
      <c r="A53" s="14"/>
      <c r="B53" s="22" t="s">
        <v>33</v>
      </c>
      <c r="C53" s="23"/>
      <c r="D53" s="23"/>
      <c r="E53" s="23"/>
      <c r="F53" s="24"/>
      <c r="G53" s="111">
        <f>+G52</f>
        <v>0</v>
      </c>
    </row>
    <row r="54" spans="1:7" ht="12" customHeight="1">
      <c r="A54" s="2"/>
      <c r="B54" s="45"/>
      <c r="C54" s="45"/>
      <c r="D54" s="45"/>
      <c r="E54" s="45"/>
      <c r="F54" s="46"/>
      <c r="G54" s="78"/>
    </row>
    <row r="55" spans="1:7" ht="12" customHeight="1">
      <c r="A55" s="42"/>
      <c r="B55" s="117" t="s">
        <v>34</v>
      </c>
      <c r="C55" s="118"/>
      <c r="D55" s="118"/>
      <c r="E55" s="118"/>
      <c r="F55" s="118"/>
      <c r="G55" s="119">
        <f>G22+G27+G37+G48+G53</f>
        <v>1429850</v>
      </c>
    </row>
    <row r="56" spans="1:7" ht="12" customHeight="1">
      <c r="A56" s="42"/>
      <c r="B56" s="120" t="s">
        <v>35</v>
      </c>
      <c r="C56" s="121"/>
      <c r="D56" s="121"/>
      <c r="E56" s="121"/>
      <c r="F56" s="121"/>
      <c r="G56" s="122">
        <f>G55*0.05</f>
        <v>71492.5</v>
      </c>
    </row>
    <row r="57" spans="1:7" ht="12" customHeight="1">
      <c r="A57" s="42"/>
      <c r="B57" s="123" t="s">
        <v>36</v>
      </c>
      <c r="C57" s="124"/>
      <c r="D57" s="124"/>
      <c r="E57" s="124"/>
      <c r="F57" s="124"/>
      <c r="G57" s="125">
        <f>G56+G55</f>
        <v>1501342.5</v>
      </c>
    </row>
    <row r="58" spans="1:7" ht="12" customHeight="1">
      <c r="A58" s="42"/>
      <c r="B58" s="120" t="s">
        <v>37</v>
      </c>
      <c r="C58" s="121"/>
      <c r="D58" s="121"/>
      <c r="E58" s="121"/>
      <c r="F58" s="121"/>
      <c r="G58" s="122">
        <f>G12</f>
        <v>1599360</v>
      </c>
    </row>
    <row r="59" spans="1:7" ht="12" customHeight="1">
      <c r="A59" s="42"/>
      <c r="B59" s="126" t="s">
        <v>38</v>
      </c>
      <c r="C59" s="127"/>
      <c r="D59" s="127"/>
      <c r="E59" s="127"/>
      <c r="F59" s="127"/>
      <c r="G59" s="128">
        <f>G58-G57</f>
        <v>98017.5</v>
      </c>
    </row>
    <row r="60" spans="1:7" ht="12" customHeight="1">
      <c r="A60" s="42"/>
      <c r="B60" s="43" t="s">
        <v>39</v>
      </c>
      <c r="C60" s="44"/>
      <c r="D60" s="44"/>
      <c r="E60" s="44"/>
      <c r="F60" s="44"/>
      <c r="G60" s="79"/>
    </row>
    <row r="61" spans="1:7" ht="12.75" customHeight="1" thickBot="1">
      <c r="A61" s="42"/>
      <c r="B61" s="47"/>
      <c r="C61" s="44"/>
      <c r="D61" s="44"/>
      <c r="E61" s="44"/>
      <c r="F61" s="44"/>
      <c r="G61" s="79"/>
    </row>
    <row r="62" spans="1:7" ht="12" customHeight="1">
      <c r="A62" s="42"/>
      <c r="B62" s="58" t="s">
        <v>40</v>
      </c>
      <c r="C62" s="59"/>
      <c r="D62" s="59"/>
      <c r="E62" s="59"/>
      <c r="F62" s="60"/>
      <c r="G62" s="79"/>
    </row>
    <row r="63" spans="1:7" ht="12" customHeight="1">
      <c r="A63" s="42"/>
      <c r="B63" s="61" t="s">
        <v>41</v>
      </c>
      <c r="C63" s="41"/>
      <c r="D63" s="41"/>
      <c r="E63" s="41"/>
      <c r="F63" s="62"/>
      <c r="G63" s="79"/>
    </row>
    <row r="64" spans="1:7" ht="12" customHeight="1">
      <c r="A64" s="42"/>
      <c r="B64" s="61" t="s">
        <v>42</v>
      </c>
      <c r="C64" s="41"/>
      <c r="D64" s="41"/>
      <c r="E64" s="41"/>
      <c r="F64" s="62"/>
      <c r="G64" s="79"/>
    </row>
    <row r="65" spans="1:7" ht="12" customHeight="1">
      <c r="A65" s="42"/>
      <c r="B65" s="61" t="s">
        <v>43</v>
      </c>
      <c r="C65" s="41"/>
      <c r="D65" s="41"/>
      <c r="E65" s="41"/>
      <c r="F65" s="62"/>
      <c r="G65" s="79"/>
    </row>
    <row r="66" spans="1:7" ht="12" customHeight="1">
      <c r="A66" s="42"/>
      <c r="B66" s="61" t="s">
        <v>44</v>
      </c>
      <c r="C66" s="41"/>
      <c r="D66" s="41"/>
      <c r="E66" s="41"/>
      <c r="F66" s="62"/>
      <c r="G66" s="79"/>
    </row>
    <row r="67" spans="1:7" ht="12" customHeight="1">
      <c r="A67" s="42"/>
      <c r="B67" s="61" t="s">
        <v>45</v>
      </c>
      <c r="C67" s="41"/>
      <c r="D67" s="41"/>
      <c r="E67" s="41"/>
      <c r="F67" s="62"/>
      <c r="G67" s="79"/>
    </row>
    <row r="68" spans="1:7" ht="12.75" customHeight="1" thickBot="1">
      <c r="A68" s="42"/>
      <c r="B68" s="63" t="s">
        <v>46</v>
      </c>
      <c r="C68" s="64"/>
      <c r="D68" s="64"/>
      <c r="E68" s="64"/>
      <c r="F68" s="65"/>
      <c r="G68" s="79"/>
    </row>
    <row r="69" spans="1:7" ht="12.75" customHeight="1">
      <c r="A69" s="42"/>
      <c r="B69" s="56"/>
      <c r="C69" s="41"/>
      <c r="D69" s="41"/>
      <c r="E69" s="41"/>
      <c r="F69" s="41"/>
      <c r="G69" s="79"/>
    </row>
    <row r="70" spans="1:7" ht="15" customHeight="1" thickBot="1">
      <c r="A70" s="42"/>
      <c r="B70" s="141" t="s">
        <v>47</v>
      </c>
      <c r="C70" s="142"/>
      <c r="D70" s="55"/>
      <c r="E70" s="37"/>
      <c r="F70" s="37"/>
      <c r="G70" s="79"/>
    </row>
    <row r="71" spans="1:7" ht="12" customHeight="1">
      <c r="A71" s="42"/>
      <c r="B71" s="49" t="s">
        <v>32</v>
      </c>
      <c r="C71" s="90" t="s">
        <v>89</v>
      </c>
      <c r="D71" s="91" t="s">
        <v>48</v>
      </c>
      <c r="E71" s="37"/>
      <c r="F71" s="37"/>
      <c r="G71" s="79"/>
    </row>
    <row r="72" spans="1:7" ht="12" customHeight="1">
      <c r="A72" s="42"/>
      <c r="B72" s="50" t="s">
        <v>49</v>
      </c>
      <c r="C72" s="38">
        <f>G22</f>
        <v>25000</v>
      </c>
      <c r="D72" s="51">
        <f>(C72/C78)</f>
        <v>1.6651763338478728E-2</v>
      </c>
      <c r="E72" s="37"/>
      <c r="F72" s="37"/>
      <c r="G72" s="79"/>
    </row>
    <row r="73" spans="1:7" ht="12" customHeight="1">
      <c r="A73" s="42"/>
      <c r="B73" s="50" t="s">
        <v>50</v>
      </c>
      <c r="C73" s="38">
        <f>G27</f>
        <v>0</v>
      </c>
      <c r="D73" s="51">
        <v>0</v>
      </c>
      <c r="E73" s="37"/>
      <c r="F73" s="37"/>
      <c r="G73" s="79"/>
    </row>
    <row r="74" spans="1:7" ht="12" customHeight="1">
      <c r="A74" s="42"/>
      <c r="B74" s="50" t="s">
        <v>51</v>
      </c>
      <c r="C74" s="38">
        <f>G37</f>
        <v>750000</v>
      </c>
      <c r="D74" s="51">
        <f>(C74/C78)</f>
        <v>0.49955290015436182</v>
      </c>
      <c r="E74" s="37"/>
      <c r="F74" s="37"/>
      <c r="G74" s="79"/>
    </row>
    <row r="75" spans="1:7" ht="12" customHeight="1">
      <c r="A75" s="42"/>
      <c r="B75" s="50" t="s">
        <v>27</v>
      </c>
      <c r="C75" s="38">
        <f>G48</f>
        <v>654850</v>
      </c>
      <c r="D75" s="51">
        <f>(C75/C78)</f>
        <v>0.43617628888811183</v>
      </c>
      <c r="E75" s="37"/>
      <c r="F75" s="37"/>
      <c r="G75" s="79"/>
    </row>
    <row r="76" spans="1:7" ht="12" customHeight="1">
      <c r="A76" s="42"/>
      <c r="B76" s="50" t="s">
        <v>52</v>
      </c>
      <c r="C76" s="39">
        <f>G53</f>
        <v>0</v>
      </c>
      <c r="D76" s="51">
        <f>(C76/C78)</f>
        <v>0</v>
      </c>
      <c r="E76" s="40"/>
      <c r="F76" s="40"/>
      <c r="G76" s="79"/>
    </row>
    <row r="77" spans="1:7" ht="12" customHeight="1">
      <c r="A77" s="42"/>
      <c r="B77" s="50" t="s">
        <v>53</v>
      </c>
      <c r="C77" s="39">
        <f>G56</f>
        <v>71492.5</v>
      </c>
      <c r="D77" s="51">
        <f>(C77/C78)</f>
        <v>4.7619047619047616E-2</v>
      </c>
      <c r="E77" s="40"/>
      <c r="F77" s="40"/>
      <c r="G77" s="79"/>
    </row>
    <row r="78" spans="1:7" ht="12.75" customHeight="1" thickBot="1">
      <c r="A78" s="42"/>
      <c r="B78" s="52" t="s">
        <v>54</v>
      </c>
      <c r="C78" s="53">
        <f>SUM(C72:C77)</f>
        <v>1501342.5</v>
      </c>
      <c r="D78" s="54">
        <f>SUM(D72:D77)</f>
        <v>1</v>
      </c>
      <c r="E78" s="40"/>
      <c r="F78" s="40"/>
      <c r="G78" s="79"/>
    </row>
    <row r="79" spans="1:7" ht="12" customHeight="1">
      <c r="A79" s="42"/>
      <c r="B79" s="47"/>
      <c r="C79" s="44"/>
      <c r="D79" s="44"/>
      <c r="E79" s="44"/>
      <c r="F79" s="44"/>
      <c r="G79" s="79"/>
    </row>
    <row r="80" spans="1:7" ht="12.75" customHeight="1">
      <c r="A80" s="42"/>
      <c r="B80" s="48"/>
      <c r="C80" s="44"/>
      <c r="D80" s="44"/>
      <c r="E80" s="44"/>
      <c r="F80" s="44"/>
      <c r="G80" s="79"/>
    </row>
    <row r="81" spans="1:7" ht="12" customHeight="1" thickBot="1">
      <c r="A81" s="42"/>
      <c r="B81" s="138" t="s">
        <v>87</v>
      </c>
      <c r="C81" s="139"/>
      <c r="D81" s="139"/>
      <c r="E81" s="140"/>
      <c r="F81" s="40"/>
      <c r="G81" s="79"/>
    </row>
    <row r="82" spans="1:7" ht="12" customHeight="1">
      <c r="A82" s="42"/>
      <c r="B82" s="67" t="s">
        <v>88</v>
      </c>
      <c r="C82" s="89">
        <v>300</v>
      </c>
      <c r="D82" s="89">
        <v>320</v>
      </c>
      <c r="E82" s="89">
        <v>340</v>
      </c>
      <c r="F82" s="66"/>
      <c r="G82" s="80"/>
    </row>
    <row r="83" spans="1:7" ht="12.75" customHeight="1" thickBot="1">
      <c r="A83" s="42"/>
      <c r="B83" s="52" t="s">
        <v>94</v>
      </c>
      <c r="C83" s="53">
        <f>(G57/C82)</f>
        <v>5004.4750000000004</v>
      </c>
      <c r="D83" s="53">
        <f>(G57/D82)</f>
        <v>4691.6953125</v>
      </c>
      <c r="E83" s="68">
        <f>(G57/E82)</f>
        <v>4415.713235294118</v>
      </c>
      <c r="F83" s="66"/>
      <c r="G83" s="80"/>
    </row>
    <row r="84" spans="1:7" ht="15.6" customHeight="1">
      <c r="A84" s="42"/>
      <c r="B84" s="57" t="s">
        <v>55</v>
      </c>
      <c r="C84" s="41"/>
      <c r="D84" s="41"/>
      <c r="E84" s="41"/>
      <c r="F84" s="41"/>
      <c r="G84" s="81"/>
    </row>
  </sheetData>
  <mergeCells count="9">
    <mergeCell ref="E9:F9"/>
    <mergeCell ref="E14:F14"/>
    <mergeCell ref="E15:F15"/>
    <mergeCell ref="B17:G17"/>
    <mergeCell ref="B81:E81"/>
    <mergeCell ref="B70:C70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VICIA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2023-01-31T15:07:03Z</dcterms:modified>
</cp:coreProperties>
</file>