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Avena vicia" sheetId="9" r:id="rId1"/>
  </sheets>
  <externalReferences>
    <externalReference r:id="rId2"/>
  </externalReferences>
  <definedNames>
    <definedName name="_xlnm.Print_Area" localSheetId="0">'Avena vicia'!$A$1:$G$85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9" l="1"/>
  <c r="G44" i="9"/>
  <c r="G43" i="9"/>
  <c r="G41" i="9"/>
  <c r="G40" i="9"/>
  <c r="G34" i="9"/>
  <c r="G33" i="9"/>
  <c r="G32" i="9"/>
  <c r="G22" i="9"/>
  <c r="G21" i="9"/>
  <c r="G20" i="9"/>
  <c r="G11" i="9"/>
  <c r="G57" i="9" s="1"/>
  <c r="C72" i="9"/>
  <c r="G52" i="9"/>
  <c r="G28" i="9"/>
  <c r="C12" i="9"/>
  <c r="C11" i="9"/>
  <c r="G35" i="9" l="1"/>
  <c r="C73" i="9" s="1"/>
  <c r="G23" i="9"/>
  <c r="G47" i="9"/>
  <c r="C74" i="9" s="1"/>
  <c r="G54" i="9" l="1"/>
  <c r="G55" i="9" s="1"/>
  <c r="G56" i="9" s="1"/>
  <c r="C71" i="9"/>
  <c r="C76" i="9" l="1"/>
  <c r="C77" i="9" s="1"/>
  <c r="D76" i="9" s="1"/>
  <c r="E82" i="9"/>
  <c r="D82" i="9"/>
  <c r="C82" i="9"/>
  <c r="G58" i="9"/>
  <c r="D75" i="9" l="1"/>
  <c r="D73" i="9"/>
  <c r="D74" i="9"/>
  <c r="D71" i="9"/>
  <c r="D77" i="9" l="1"/>
</calcChain>
</file>

<file path=xl/sharedStrings.xml><?xml version="1.0" encoding="utf-8"?>
<sst xmlns="http://schemas.openxmlformats.org/spreadsheetml/2006/main" count="128" uniqueCount="92">
  <si>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</si>
  <si>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</si>
  <si>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</si>
  <si>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</si>
  <si>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</si>
  <si>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</si>
  <si>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</si>
  <si>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</si>
  <si>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</si>
  <si>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</si>
  <si>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</si>
  <si>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</si>
  <si>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</si>
  <si>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</si>
  <si>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</si>
  <si>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</si>
  <si>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</si>
  <si>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</si>
  <si>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</si>
  <si>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</si>
  <si>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</si>
  <si>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</si>
  <si>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</si>
  <si>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</si>
  <si>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</si>
  <si>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</si>
  <si>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</si>
  <si>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</si>
  <si>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</si>
  <si>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</si>
  <si>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</si>
  <si>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</si>
  <si>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</si>
  <si>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</si>
  <si>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</si>
  <si>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</si>
  <si>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</si>
  <si>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</si>
  <si>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</si>
  <si>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</si>
  <si>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</si>
  <si>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</si>
  <si>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</si>
  <si>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</si>
  <si>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</si>
  <si>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</si>
  <si>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</si>
  <si>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</si>
  <si>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</si>
  <si>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</si>
  <si>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</si>
  <si>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</si>
  <si>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</si>
  <si>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</si>
  <si>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</si>
  <si>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</si>
  <si>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</si>
  <si>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</si>
  <si>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</si>
  <si>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</si>
  <si>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</si>
  <si>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</si>
  <si>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Super Fosfato Triple</t>
  </si>
  <si>
    <t>abril</t>
  </si>
  <si>
    <t>jh</t>
  </si>
  <si>
    <t>Rastraje</t>
  </si>
  <si>
    <t>ESCENARIOS COSTO UNITARIO  ($/kg)</t>
  </si>
  <si>
    <t>Avena</t>
  </si>
  <si>
    <t>sequia</t>
  </si>
  <si>
    <t>UREA</t>
  </si>
  <si>
    <t>agosto</t>
  </si>
  <si>
    <t>Servicio siembra</t>
  </si>
  <si>
    <t>ha</t>
  </si>
  <si>
    <t>AVENA - VICIA</t>
  </si>
  <si>
    <t>Locales</t>
  </si>
  <si>
    <t>pastoreo suple. Invernal</t>
  </si>
  <si>
    <t>agost-octub</t>
  </si>
  <si>
    <t>440</t>
  </si>
  <si>
    <t>Limpieza potrero</t>
  </si>
  <si>
    <t>Marzo</t>
  </si>
  <si>
    <t>Ayuda siembra</t>
  </si>
  <si>
    <t>Aplicación urea</t>
  </si>
  <si>
    <t>Enfardadora</t>
  </si>
  <si>
    <t>FARDOS</t>
  </si>
  <si>
    <t>octubre</t>
  </si>
  <si>
    <t>Vicia</t>
  </si>
  <si>
    <t>enero 2023</t>
  </si>
  <si>
    <t>RENDIMIENTO (Fardos/Há.)</t>
  </si>
  <si>
    <t>PRECIO ESPERADO ($/fardo)</t>
  </si>
  <si>
    <t>JM</t>
  </si>
  <si>
    <t>Rendimiento (Fardos/hà)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</si>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</sst>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  <numFmt numFmtId="170" formatCode="#,##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8" fillId="0" borderId="19"/>
    <xf numFmtId="168" fontId="19" fillId="0" borderId="19" applyFont="0" applyFill="0" applyBorder="0" applyAlignment="0" applyProtection="0"/>
  </cellStyleXfs>
  <cellXfs count="14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6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6" fontId="12" fillId="8" borderId="3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4" fillId="2" borderId="5" xfId="0" applyNumberFormat="1" applyFont="1" applyFill="1" applyBorder="1" applyAlignment="1">
      <alignment horizontal="right"/>
    </xf>
    <xf numFmtId="0" fontId="4" fillId="2" borderId="5" xfId="0" applyNumberFormat="1" applyFont="1" applyFill="1" applyBorder="1" applyAlignment="1">
      <alignment horizontal="right" wrapText="1"/>
    </xf>
    <xf numFmtId="17" fontId="4" fillId="2" borderId="5" xfId="0" applyNumberFormat="1" applyFont="1" applyFill="1" applyBorder="1" applyAlignment="1">
      <alignment horizontal="right"/>
    </xf>
    <xf numFmtId="167" fontId="12" fillId="2" borderId="5" xfId="0" applyNumberFormat="1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49" fontId="1" fillId="3" borderId="55" xfId="0" applyNumberFormat="1" applyFont="1" applyFill="1" applyBorder="1" applyAlignment="1">
      <alignment horizontal="center" vertical="center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3" fontId="20" fillId="0" borderId="52" xfId="0" applyNumberFormat="1" applyFont="1" applyBorder="1" applyAlignment="1">
      <alignment horizontal="right"/>
    </xf>
    <xf numFmtId="3" fontId="20" fillId="0" borderId="52" xfId="0" applyNumberFormat="1" applyFont="1" applyBorder="1" applyAlignment="1">
      <alignment horizontal="left"/>
    </xf>
    <xf numFmtId="3" fontId="20" fillId="0" borderId="52" xfId="0" applyNumberFormat="1" applyFont="1" applyBorder="1" applyAlignment="1">
      <alignment horizontal="center"/>
    </xf>
    <xf numFmtId="3" fontId="21" fillId="0" borderId="52" xfId="0" applyNumberFormat="1" applyFont="1" applyBorder="1" applyAlignment="1">
      <alignment horizontal="center"/>
    </xf>
    <xf numFmtId="3" fontId="22" fillId="10" borderId="52" xfId="0" applyNumberFormat="1" applyFont="1" applyFill="1" applyBorder="1"/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0" fontId="4" fillId="0" borderId="52" xfId="0" applyFont="1" applyBorder="1" applyAlignment="1"/>
    <xf numFmtId="3" fontId="4" fillId="0" borderId="52" xfId="0" applyNumberFormat="1" applyFont="1" applyBorder="1" applyAlignment="1"/>
    <xf numFmtId="0" fontId="4" fillId="0" borderId="52" xfId="0" applyFont="1" applyBorder="1" applyAlignment="1">
      <alignment horizontal="center"/>
    </xf>
    <xf numFmtId="169" fontId="7" fillId="3" borderId="54" xfId="0" applyNumberFormat="1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3" fontId="22" fillId="0" borderId="52" xfId="1" applyNumberFormat="1" applyFont="1" applyBorder="1" applyAlignment="1">
      <alignment horizontal="right"/>
    </xf>
    <xf numFmtId="170" fontId="20" fillId="0" borderId="52" xfId="0" applyNumberFormat="1" applyFont="1" applyBorder="1" applyAlignment="1">
      <alignment horizontal="center"/>
    </xf>
    <xf numFmtId="3" fontId="7" fillId="3" borderId="54" xfId="0" applyNumberFormat="1" applyFont="1" applyFill="1" applyBorder="1" applyAlignment="1">
      <alignment horizontal="center" vertical="center"/>
    </xf>
    <xf numFmtId="3" fontId="21" fillId="10" borderId="52" xfId="0" applyNumberFormat="1" applyFont="1" applyFill="1" applyBorder="1" applyAlignment="1">
      <alignment wrapText="1"/>
    </xf>
    <xf numFmtId="3" fontId="20" fillId="10" borderId="52" xfId="0" applyNumberFormat="1" applyFont="1" applyFill="1" applyBorder="1" applyAlignment="1">
      <alignment wrapText="1"/>
    </xf>
    <xf numFmtId="3" fontId="20" fillId="10" borderId="52" xfId="0" applyNumberFormat="1" applyFont="1" applyFill="1" applyBorder="1" applyAlignment="1">
      <alignment horizontal="center" wrapText="1"/>
    </xf>
    <xf numFmtId="3" fontId="21" fillId="0" borderId="52" xfId="0" applyNumberFormat="1" applyFont="1" applyBorder="1" applyAlignment="1">
      <alignment horizontal="left"/>
    </xf>
    <xf numFmtId="3" fontId="22" fillId="0" borderId="52" xfId="1" applyNumberFormat="1" applyFont="1" applyBorder="1"/>
    <xf numFmtId="3" fontId="4" fillId="2" borderId="5" xfId="0" applyNumberFormat="1" applyFont="1" applyFill="1" applyBorder="1" applyAlignment="1">
      <alignment horizontal="center"/>
    </xf>
    <xf numFmtId="3" fontId="7" fillId="3" borderId="17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7</xdr:col>
      <xdr:colOff>9525</xdr:colOff>
      <xdr:row>6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38125"/>
          <a:ext cx="59245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3"/>
  <sheetViews>
    <sheetView tabSelected="1" workbookViewId="0">
      <selection sqref="A1:G85"/>
    </sheetView>
  </sheetViews>
  <sheetFormatPr baseColWidth="10" defaultRowHeight="15" x14ac:dyDescent="0.25"/>
  <cols>
    <col min="1" max="1" width="5.42578125" customWidth="1"/>
    <col min="2" max="2" width="19.140625" customWidth="1"/>
    <col min="3" max="3" width="18.42578125" customWidth="1"/>
    <col min="7" max="7" width="17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2"/>
      <c r="C7" s="3"/>
      <c r="D7" s="1"/>
      <c r="E7" s="3"/>
      <c r="F7" s="3"/>
      <c r="G7" s="3"/>
    </row>
    <row r="8" spans="2:7" x14ac:dyDescent="0.25">
      <c r="B8" s="4" t="s">
        <v>0</v>
      </c>
      <c r="C8" s="95" t="s">
        <v>73</v>
      </c>
      <c r="D8" s="5"/>
      <c r="E8" s="134" t="s">
        <v>87</v>
      </c>
      <c r="F8" s="135"/>
      <c r="G8" s="100" t="s">
        <v>77</v>
      </c>
    </row>
    <row r="9" spans="2:7" x14ac:dyDescent="0.25">
      <c r="B9" s="6" t="s">
        <v>1</v>
      </c>
      <c r="C9" s="95" t="s">
        <v>74</v>
      </c>
      <c r="D9" s="7"/>
      <c r="E9" s="136" t="s">
        <v>2</v>
      </c>
      <c r="F9" s="137"/>
      <c r="G9" s="100" t="s">
        <v>86</v>
      </c>
    </row>
    <row r="10" spans="2:7" x14ac:dyDescent="0.25">
      <c r="B10" s="6" t="s">
        <v>3</v>
      </c>
      <c r="C10" s="95" t="s">
        <v>4</v>
      </c>
      <c r="D10" s="7"/>
      <c r="E10" s="136" t="s">
        <v>88</v>
      </c>
      <c r="F10" s="137"/>
      <c r="G10" s="101">
        <v>2800</v>
      </c>
    </row>
    <row r="11" spans="2:7" x14ac:dyDescent="0.25">
      <c r="B11" s="6" t="s">
        <v>5</v>
      </c>
      <c r="C11" s="95" t="str">
        <f>'[1]Acelga crespa'!$C$9</f>
        <v>BIO BIO</v>
      </c>
      <c r="D11" s="7"/>
      <c r="E11" s="92" t="s">
        <v>6</v>
      </c>
      <c r="F11" s="93"/>
      <c r="G11" s="101">
        <f>G8*G10</f>
        <v>1232000</v>
      </c>
    </row>
    <row r="12" spans="2:7" ht="15" customHeight="1" x14ac:dyDescent="0.25">
      <c r="B12" s="6" t="s">
        <v>7</v>
      </c>
      <c r="C12" s="94" t="str">
        <f>'[1]Acelga crespa'!$C$10</f>
        <v>CONCEPCION</v>
      </c>
      <c r="D12" s="7"/>
      <c r="E12" s="136" t="s">
        <v>8</v>
      </c>
      <c r="F12" s="137"/>
      <c r="G12" s="100" t="s">
        <v>75</v>
      </c>
    </row>
    <row r="13" spans="2:7" x14ac:dyDescent="0.25">
      <c r="B13" s="6" t="s">
        <v>9</v>
      </c>
      <c r="C13" s="94" t="s">
        <v>61</v>
      </c>
      <c r="D13" s="7"/>
      <c r="E13" s="136" t="s">
        <v>10</v>
      </c>
      <c r="F13" s="137"/>
      <c r="G13" s="100" t="s">
        <v>76</v>
      </c>
    </row>
    <row r="14" spans="2:7" x14ac:dyDescent="0.25">
      <c r="B14" s="6" t="s">
        <v>11</v>
      </c>
      <c r="C14" s="96">
        <v>44896</v>
      </c>
      <c r="D14" s="7"/>
      <c r="E14" s="138" t="s">
        <v>12</v>
      </c>
      <c r="F14" s="139"/>
      <c r="G14" s="100" t="s">
        <v>68</v>
      </c>
    </row>
    <row r="15" spans="2:7" x14ac:dyDescent="0.25">
      <c r="B15" s="8"/>
      <c r="C15" s="9"/>
      <c r="D15" s="10"/>
      <c r="E15" s="11"/>
      <c r="F15" s="11"/>
      <c r="G15" s="12"/>
    </row>
    <row r="16" spans="2:7" x14ac:dyDescent="0.25">
      <c r="B16" s="130" t="s">
        <v>13</v>
      </c>
      <c r="C16" s="131"/>
      <c r="D16" s="131"/>
      <c r="E16" s="131"/>
      <c r="F16" s="131"/>
      <c r="G16" s="131"/>
    </row>
    <row r="17" spans="2:7" x14ac:dyDescent="0.25">
      <c r="B17" s="13"/>
      <c r="C17" s="14"/>
      <c r="D17" s="14"/>
      <c r="E17" s="14"/>
      <c r="F17" s="15"/>
      <c r="G17" s="15"/>
    </row>
    <row r="18" spans="2:7" x14ac:dyDescent="0.25">
      <c r="B18" s="16" t="s">
        <v>14</v>
      </c>
      <c r="C18" s="17"/>
      <c r="D18" s="18"/>
      <c r="E18" s="18"/>
      <c r="F18" s="18"/>
      <c r="G18" s="18"/>
    </row>
    <row r="19" spans="2:7" ht="24" x14ac:dyDescent="0.25">
      <c r="B19" s="102" t="s">
        <v>15</v>
      </c>
      <c r="C19" s="102" t="s">
        <v>16</v>
      </c>
      <c r="D19" s="102" t="s">
        <v>17</v>
      </c>
      <c r="E19" s="102" t="s">
        <v>18</v>
      </c>
      <c r="F19" s="102" t="s">
        <v>19</v>
      </c>
      <c r="G19" s="102" t="s">
        <v>20</v>
      </c>
    </row>
    <row r="20" spans="2:7" x14ac:dyDescent="0.25">
      <c r="B20" s="108" t="s">
        <v>78</v>
      </c>
      <c r="C20" s="109" t="s">
        <v>64</v>
      </c>
      <c r="D20" s="110">
        <v>2</v>
      </c>
      <c r="E20" s="109" t="s">
        <v>79</v>
      </c>
      <c r="F20" s="107">
        <v>28000</v>
      </c>
      <c r="G20" s="111">
        <f t="shared" ref="G20:G22" si="0">F20*D20</f>
        <v>56000</v>
      </c>
    </row>
    <row r="21" spans="2:7" x14ac:dyDescent="0.25">
      <c r="B21" s="108" t="s">
        <v>80</v>
      </c>
      <c r="C21" s="109" t="s">
        <v>64</v>
      </c>
      <c r="D21" s="109">
        <v>1</v>
      </c>
      <c r="E21" s="109" t="s">
        <v>63</v>
      </c>
      <c r="F21" s="107">
        <v>28000</v>
      </c>
      <c r="G21" s="111">
        <f t="shared" si="0"/>
        <v>28000</v>
      </c>
    </row>
    <row r="22" spans="2:7" x14ac:dyDescent="0.25">
      <c r="B22" s="108" t="s">
        <v>81</v>
      </c>
      <c r="C22" s="109" t="s">
        <v>64</v>
      </c>
      <c r="D22" s="109">
        <v>1</v>
      </c>
      <c r="E22" s="109" t="s">
        <v>70</v>
      </c>
      <c r="F22" s="107">
        <v>28000</v>
      </c>
      <c r="G22" s="111">
        <f t="shared" si="0"/>
        <v>28000</v>
      </c>
    </row>
    <row r="23" spans="2:7" x14ac:dyDescent="0.25">
      <c r="B23" s="103" t="s">
        <v>21</v>
      </c>
      <c r="C23" s="104"/>
      <c r="D23" s="104"/>
      <c r="E23" s="104"/>
      <c r="F23" s="105"/>
      <c r="G23" s="106">
        <f>SUM(G20:G22)</f>
        <v>112000</v>
      </c>
    </row>
    <row r="24" spans="2:7" x14ac:dyDescent="0.25">
      <c r="B24" s="13"/>
      <c r="C24" s="15"/>
      <c r="D24" s="15"/>
      <c r="E24" s="15"/>
      <c r="F24" s="20"/>
      <c r="G24" s="20"/>
    </row>
    <row r="25" spans="2:7" x14ac:dyDescent="0.25">
      <c r="B25" s="21" t="s">
        <v>22</v>
      </c>
      <c r="C25" s="22"/>
      <c r="D25" s="23"/>
      <c r="E25" s="23"/>
      <c r="F25" s="24"/>
      <c r="G25" s="24"/>
    </row>
    <row r="26" spans="2:7" ht="24" x14ac:dyDescent="0.25">
      <c r="B26" s="98" t="s">
        <v>15</v>
      </c>
      <c r="C26" s="99" t="s">
        <v>16</v>
      </c>
      <c r="D26" s="99" t="s">
        <v>17</v>
      </c>
      <c r="E26" s="98" t="s">
        <v>18</v>
      </c>
      <c r="F26" s="99" t="s">
        <v>19</v>
      </c>
      <c r="G26" s="98" t="s">
        <v>20</v>
      </c>
    </row>
    <row r="27" spans="2:7" x14ac:dyDescent="0.25">
      <c r="B27" s="115"/>
      <c r="C27" s="115"/>
      <c r="D27" s="117">
        <v>0</v>
      </c>
      <c r="E27" s="115"/>
      <c r="F27" s="115"/>
      <c r="G27" s="116">
        <v>0</v>
      </c>
    </row>
    <row r="28" spans="2:7" x14ac:dyDescent="0.25">
      <c r="B28" s="112" t="s">
        <v>23</v>
      </c>
      <c r="C28" s="113"/>
      <c r="D28" s="113"/>
      <c r="E28" s="113"/>
      <c r="F28" s="114"/>
      <c r="G28" s="118">
        <f>SUM(G27:G27)</f>
        <v>0</v>
      </c>
    </row>
    <row r="29" spans="2:7" x14ac:dyDescent="0.25">
      <c r="B29" s="25"/>
      <c r="C29" s="26"/>
      <c r="D29" s="26"/>
      <c r="E29" s="26"/>
      <c r="F29" s="27"/>
      <c r="G29" s="27"/>
    </row>
    <row r="30" spans="2:7" x14ac:dyDescent="0.25">
      <c r="B30" s="21" t="s">
        <v>24</v>
      </c>
      <c r="C30" s="22"/>
      <c r="D30" s="23"/>
      <c r="E30" s="23"/>
      <c r="F30" s="24"/>
      <c r="G30" s="24"/>
    </row>
    <row r="31" spans="2:7" ht="24" x14ac:dyDescent="0.25">
      <c r="B31" s="98" t="s">
        <v>15</v>
      </c>
      <c r="C31" s="98" t="s">
        <v>16</v>
      </c>
      <c r="D31" s="98" t="s">
        <v>17</v>
      </c>
      <c r="E31" s="98" t="s">
        <v>18</v>
      </c>
      <c r="F31" s="99" t="s">
        <v>19</v>
      </c>
      <c r="G31" s="98" t="s">
        <v>20</v>
      </c>
    </row>
    <row r="32" spans="2:7" x14ac:dyDescent="0.25">
      <c r="B32" s="108" t="s">
        <v>82</v>
      </c>
      <c r="C32" s="109" t="s">
        <v>83</v>
      </c>
      <c r="D32" s="109">
        <v>224</v>
      </c>
      <c r="E32" s="109" t="s">
        <v>84</v>
      </c>
      <c r="F32" s="107">
        <v>1680</v>
      </c>
      <c r="G32" s="120">
        <f>D32*F32</f>
        <v>376320</v>
      </c>
    </row>
    <row r="33" spans="2:7" x14ac:dyDescent="0.25">
      <c r="B33" s="108" t="s">
        <v>25</v>
      </c>
      <c r="C33" s="109" t="s">
        <v>89</v>
      </c>
      <c r="D33" s="121">
        <v>0.125</v>
      </c>
      <c r="E33" s="109" t="s">
        <v>63</v>
      </c>
      <c r="F33" s="107">
        <v>360000</v>
      </c>
      <c r="G33" s="120">
        <f>D33*F33</f>
        <v>45000</v>
      </c>
    </row>
    <row r="34" spans="2:7" x14ac:dyDescent="0.25">
      <c r="B34" s="108" t="s">
        <v>65</v>
      </c>
      <c r="C34" s="109" t="s">
        <v>89</v>
      </c>
      <c r="D34" s="121">
        <v>0.125</v>
      </c>
      <c r="E34" s="109" t="s">
        <v>63</v>
      </c>
      <c r="F34" s="107">
        <v>360000</v>
      </c>
      <c r="G34" s="120">
        <f>D34*F34</f>
        <v>45000</v>
      </c>
    </row>
    <row r="35" spans="2:7" x14ac:dyDescent="0.25">
      <c r="B35" s="112" t="s">
        <v>26</v>
      </c>
      <c r="C35" s="113"/>
      <c r="D35" s="113"/>
      <c r="E35" s="113"/>
      <c r="F35" s="114"/>
      <c r="G35" s="119">
        <f>SUM(G32:G34)</f>
        <v>466320</v>
      </c>
    </row>
    <row r="36" spans="2:7" x14ac:dyDescent="0.25">
      <c r="B36" s="25"/>
      <c r="C36" s="26"/>
      <c r="D36" s="26"/>
      <c r="E36" s="26"/>
      <c r="F36" s="27"/>
      <c r="G36" s="27"/>
    </row>
    <row r="37" spans="2:7" x14ac:dyDescent="0.25">
      <c r="B37" s="21" t="s">
        <v>27</v>
      </c>
      <c r="C37" s="22"/>
      <c r="D37" s="23"/>
      <c r="E37" s="23"/>
      <c r="F37" s="24"/>
      <c r="G37" s="24"/>
    </row>
    <row r="38" spans="2:7" ht="24" x14ac:dyDescent="0.25">
      <c r="B38" s="99" t="s">
        <v>28</v>
      </c>
      <c r="C38" s="99" t="s">
        <v>29</v>
      </c>
      <c r="D38" s="99" t="s">
        <v>30</v>
      </c>
      <c r="E38" s="99" t="s">
        <v>18</v>
      </c>
      <c r="F38" s="99" t="s">
        <v>19</v>
      </c>
      <c r="G38" s="99" t="s">
        <v>20</v>
      </c>
    </row>
    <row r="39" spans="2:7" x14ac:dyDescent="0.25">
      <c r="B39" s="123" t="s">
        <v>31</v>
      </c>
      <c r="C39" s="124"/>
      <c r="D39" s="124"/>
      <c r="E39" s="124"/>
      <c r="F39" s="125"/>
      <c r="G39" s="124"/>
    </row>
    <row r="40" spans="2:7" x14ac:dyDescent="0.25">
      <c r="B40" s="108" t="s">
        <v>67</v>
      </c>
      <c r="C40" s="109" t="s">
        <v>33</v>
      </c>
      <c r="D40" s="109">
        <v>120</v>
      </c>
      <c r="E40" s="109" t="s">
        <v>63</v>
      </c>
      <c r="F40" s="107">
        <v>414</v>
      </c>
      <c r="G40" s="111">
        <f t="shared" ref="G40:G46" si="1">F40*D40</f>
        <v>49680</v>
      </c>
    </row>
    <row r="41" spans="2:7" x14ac:dyDescent="0.25">
      <c r="B41" s="108" t="s">
        <v>85</v>
      </c>
      <c r="C41" s="109" t="s">
        <v>33</v>
      </c>
      <c r="D41" s="109">
        <v>30</v>
      </c>
      <c r="E41" s="109" t="s">
        <v>63</v>
      </c>
      <c r="F41" s="107">
        <v>2688</v>
      </c>
      <c r="G41" s="111">
        <f t="shared" si="1"/>
        <v>80640</v>
      </c>
    </row>
    <row r="42" spans="2:7" x14ac:dyDescent="0.25">
      <c r="B42" s="126" t="s">
        <v>32</v>
      </c>
      <c r="C42" s="109"/>
      <c r="D42" s="109"/>
      <c r="E42" s="109"/>
      <c r="F42" s="107"/>
      <c r="G42" s="111"/>
    </row>
    <row r="43" spans="2:7" x14ac:dyDescent="0.25">
      <c r="B43" s="127" t="s">
        <v>62</v>
      </c>
      <c r="C43" s="109" t="s">
        <v>33</v>
      </c>
      <c r="D43" s="109">
        <v>200</v>
      </c>
      <c r="E43" s="109" t="s">
        <v>63</v>
      </c>
      <c r="F43" s="107">
        <v>291</v>
      </c>
      <c r="G43" s="111">
        <f t="shared" si="1"/>
        <v>58200</v>
      </c>
    </row>
    <row r="44" spans="2:7" x14ac:dyDescent="0.25">
      <c r="B44" s="108" t="s">
        <v>69</v>
      </c>
      <c r="C44" s="109" t="s">
        <v>33</v>
      </c>
      <c r="D44" s="109">
        <v>100</v>
      </c>
      <c r="E44" s="109" t="s">
        <v>70</v>
      </c>
      <c r="F44" s="107">
        <v>538</v>
      </c>
      <c r="G44" s="111">
        <f>F44*D44</f>
        <v>53800</v>
      </c>
    </row>
    <row r="45" spans="2:7" x14ac:dyDescent="0.25">
      <c r="B45" s="126" t="s">
        <v>35</v>
      </c>
      <c r="C45" s="109"/>
      <c r="D45" s="109"/>
      <c r="E45" s="109"/>
      <c r="F45" s="107"/>
      <c r="G45" s="111"/>
    </row>
    <row r="46" spans="2:7" x14ac:dyDescent="0.25">
      <c r="B46" s="108" t="s">
        <v>71</v>
      </c>
      <c r="C46" s="109" t="s">
        <v>72</v>
      </c>
      <c r="D46" s="109">
        <v>1</v>
      </c>
      <c r="E46" s="109" t="s">
        <v>63</v>
      </c>
      <c r="F46" s="107">
        <v>44800</v>
      </c>
      <c r="G46" s="111">
        <f t="shared" si="1"/>
        <v>44800</v>
      </c>
    </row>
    <row r="47" spans="2:7" x14ac:dyDescent="0.25">
      <c r="B47" s="119" t="s">
        <v>34</v>
      </c>
      <c r="C47" s="122"/>
      <c r="D47" s="122"/>
      <c r="E47" s="122"/>
      <c r="F47" s="119"/>
      <c r="G47" s="119">
        <f>SUM(G39:G46)</f>
        <v>287120</v>
      </c>
    </row>
    <row r="48" spans="2:7" x14ac:dyDescent="0.25">
      <c r="B48" s="25"/>
      <c r="C48" s="26"/>
      <c r="D48" s="26"/>
      <c r="E48" s="32"/>
      <c r="F48" s="27"/>
      <c r="G48" s="27"/>
    </row>
    <row r="49" spans="2:7" x14ac:dyDescent="0.25">
      <c r="B49" s="21" t="s">
        <v>35</v>
      </c>
      <c r="C49" s="22"/>
      <c r="D49" s="23"/>
      <c r="E49" s="23"/>
      <c r="F49" s="24"/>
      <c r="G49" s="24"/>
    </row>
    <row r="50" spans="2:7" ht="24" x14ac:dyDescent="0.25">
      <c r="B50" s="28" t="s">
        <v>36</v>
      </c>
      <c r="C50" s="29" t="s">
        <v>29</v>
      </c>
      <c r="D50" s="29" t="s">
        <v>30</v>
      </c>
      <c r="E50" s="28" t="s">
        <v>18</v>
      </c>
      <c r="F50" s="29" t="s">
        <v>19</v>
      </c>
      <c r="G50" s="28" t="s">
        <v>20</v>
      </c>
    </row>
    <row r="51" spans="2:7" x14ac:dyDescent="0.25">
      <c r="B51" s="91"/>
      <c r="C51" s="30"/>
      <c r="D51" s="128">
        <v>0</v>
      </c>
      <c r="E51" s="19"/>
      <c r="F51" s="33"/>
      <c r="G51" s="31">
        <v>0</v>
      </c>
    </row>
    <row r="52" spans="2:7" x14ac:dyDescent="0.25">
      <c r="B52" s="34" t="s">
        <v>37</v>
      </c>
      <c r="C52" s="35"/>
      <c r="D52" s="35"/>
      <c r="E52" s="35"/>
      <c r="F52" s="36"/>
      <c r="G52" s="129">
        <f>SUM(G51)</f>
        <v>0</v>
      </c>
    </row>
    <row r="53" spans="2:7" x14ac:dyDescent="0.25">
      <c r="B53" s="50"/>
      <c r="C53" s="50"/>
      <c r="D53" s="50"/>
      <c r="E53" s="50"/>
      <c r="F53" s="51"/>
      <c r="G53" s="51"/>
    </row>
    <row r="54" spans="2:7" x14ac:dyDescent="0.25">
      <c r="B54" s="52" t="s">
        <v>38</v>
      </c>
      <c r="C54" s="53"/>
      <c r="D54" s="53"/>
      <c r="E54" s="53"/>
      <c r="F54" s="53"/>
      <c r="G54" s="54">
        <f>G23+G28+G35+G47+G52</f>
        <v>865440</v>
      </c>
    </row>
    <row r="55" spans="2:7" x14ac:dyDescent="0.25">
      <c r="B55" s="55" t="s">
        <v>39</v>
      </c>
      <c r="C55" s="38"/>
      <c r="D55" s="38"/>
      <c r="E55" s="38"/>
      <c r="F55" s="38"/>
      <c r="G55" s="56">
        <f>G54*0.05</f>
        <v>43272</v>
      </c>
    </row>
    <row r="56" spans="2:7" x14ac:dyDescent="0.25">
      <c r="B56" s="57" t="s">
        <v>40</v>
      </c>
      <c r="C56" s="37"/>
      <c r="D56" s="37"/>
      <c r="E56" s="37"/>
      <c r="F56" s="37"/>
      <c r="G56" s="58">
        <f>G55+G54</f>
        <v>908712</v>
      </c>
    </row>
    <row r="57" spans="2:7" x14ac:dyDescent="0.25">
      <c r="B57" s="55" t="s">
        <v>41</v>
      </c>
      <c r="C57" s="38"/>
      <c r="D57" s="38"/>
      <c r="E57" s="38"/>
      <c r="F57" s="38"/>
      <c r="G57" s="56">
        <f>G11</f>
        <v>1232000</v>
      </c>
    </row>
    <row r="58" spans="2:7" x14ac:dyDescent="0.25">
      <c r="B58" s="59" t="s">
        <v>42</v>
      </c>
      <c r="C58" s="60"/>
      <c r="D58" s="60"/>
      <c r="E58" s="60"/>
      <c r="F58" s="60"/>
      <c r="G58" s="61">
        <f>G57-G56</f>
        <v>323288</v>
      </c>
    </row>
    <row r="59" spans="2:7" x14ac:dyDescent="0.25">
      <c r="B59" s="48" t="s">
        <v>43</v>
      </c>
      <c r="C59" s="49"/>
      <c r="D59" s="49"/>
      <c r="E59" s="49"/>
      <c r="F59" s="49"/>
      <c r="G59" s="45"/>
    </row>
    <row r="60" spans="2:7" ht="15.75" thickBot="1" x14ac:dyDescent="0.3">
      <c r="B60" s="62"/>
      <c r="C60" s="49"/>
      <c r="D60" s="49"/>
      <c r="E60" s="49"/>
      <c r="F60" s="49"/>
      <c r="G60" s="45"/>
    </row>
    <row r="61" spans="2:7" x14ac:dyDescent="0.25">
      <c r="B61" s="74" t="s">
        <v>44</v>
      </c>
      <c r="C61" s="75"/>
      <c r="D61" s="75"/>
      <c r="E61" s="75"/>
      <c r="F61" s="76"/>
      <c r="G61" s="45"/>
    </row>
    <row r="62" spans="2:7" x14ac:dyDescent="0.25">
      <c r="B62" s="77" t="s">
        <v>45</v>
      </c>
      <c r="C62" s="47"/>
      <c r="D62" s="47"/>
      <c r="E62" s="47"/>
      <c r="F62" s="78"/>
      <c r="G62" s="45"/>
    </row>
    <row r="63" spans="2:7" x14ac:dyDescent="0.25">
      <c r="B63" s="77" t="s">
        <v>46</v>
      </c>
      <c r="C63" s="47"/>
      <c r="D63" s="47"/>
      <c r="E63" s="47"/>
      <c r="F63" s="78"/>
      <c r="G63" s="45"/>
    </row>
    <row r="64" spans="2:7" x14ac:dyDescent="0.25">
      <c r="B64" s="77" t="s">
        <v>47</v>
      </c>
      <c r="C64" s="47"/>
      <c r="D64" s="47"/>
      <c r="E64" s="47"/>
      <c r="F64" s="78"/>
      <c r="G64" s="45"/>
    </row>
    <row r="65" spans="2:7" x14ac:dyDescent="0.25">
      <c r="B65" s="77" t="s">
        <v>48</v>
      </c>
      <c r="C65" s="47"/>
      <c r="D65" s="47"/>
      <c r="E65" s="47"/>
      <c r="F65" s="78"/>
      <c r="G65" s="45"/>
    </row>
    <row r="66" spans="2:7" x14ac:dyDescent="0.25">
      <c r="B66" s="77" t="s">
        <v>49</v>
      </c>
      <c r="C66" s="47"/>
      <c r="D66" s="47"/>
      <c r="E66" s="47"/>
      <c r="F66" s="78"/>
      <c r="G66" s="45"/>
    </row>
    <row r="67" spans="2:7" ht="15.75" thickBot="1" x14ac:dyDescent="0.3">
      <c r="B67" s="79" t="s">
        <v>50</v>
      </c>
      <c r="C67" s="80"/>
      <c r="D67" s="80"/>
      <c r="E67" s="80"/>
      <c r="F67" s="81"/>
      <c r="G67" s="45"/>
    </row>
    <row r="68" spans="2:7" x14ac:dyDescent="0.25">
      <c r="B68" s="72"/>
      <c r="C68" s="47"/>
      <c r="D68" s="47"/>
      <c r="E68" s="47"/>
      <c r="F68" s="47"/>
      <c r="G68" s="45"/>
    </row>
    <row r="69" spans="2:7" ht="15.75" thickBot="1" x14ac:dyDescent="0.3">
      <c r="B69" s="132" t="s">
        <v>51</v>
      </c>
      <c r="C69" s="133"/>
      <c r="D69" s="71"/>
      <c r="E69" s="39"/>
      <c r="F69" s="39"/>
      <c r="G69" s="45"/>
    </row>
    <row r="70" spans="2:7" x14ac:dyDescent="0.25">
      <c r="B70" s="64" t="s">
        <v>36</v>
      </c>
      <c r="C70" s="40" t="s">
        <v>52</v>
      </c>
      <c r="D70" s="65" t="s">
        <v>53</v>
      </c>
      <c r="E70" s="39"/>
      <c r="F70" s="39"/>
      <c r="G70" s="45"/>
    </row>
    <row r="71" spans="2:7" x14ac:dyDescent="0.25">
      <c r="B71" s="66" t="s">
        <v>54</v>
      </c>
      <c r="C71" s="41">
        <f>G23</f>
        <v>112000</v>
      </c>
      <c r="D71" s="67">
        <f>(C71/C77)</f>
        <v>0.12325137117150428</v>
      </c>
      <c r="E71" s="39"/>
      <c r="F71" s="39"/>
      <c r="G71" s="45"/>
    </row>
    <row r="72" spans="2:7" x14ac:dyDescent="0.25">
      <c r="B72" s="66" t="s">
        <v>55</v>
      </c>
      <c r="C72" s="97">
        <f>G3828</f>
        <v>0</v>
      </c>
      <c r="D72" s="67">
        <v>0</v>
      </c>
      <c r="E72" s="39"/>
      <c r="F72" s="39"/>
      <c r="G72" s="45"/>
    </row>
    <row r="73" spans="2:7" x14ac:dyDescent="0.25">
      <c r="B73" s="66" t="s">
        <v>56</v>
      </c>
      <c r="C73" s="41">
        <f>G35</f>
        <v>466320</v>
      </c>
      <c r="D73" s="67">
        <f>(C73/C77)</f>
        <v>0.51316588754192749</v>
      </c>
      <c r="E73" s="39"/>
      <c r="F73" s="39"/>
      <c r="G73" s="45"/>
    </row>
    <row r="74" spans="2:7" x14ac:dyDescent="0.25">
      <c r="B74" s="66" t="s">
        <v>28</v>
      </c>
      <c r="C74" s="41">
        <f>G47</f>
        <v>287120</v>
      </c>
      <c r="D74" s="67">
        <f>(C74/C77)</f>
        <v>0.31596369366752064</v>
      </c>
      <c r="E74" s="39"/>
      <c r="F74" s="39"/>
      <c r="G74" s="45"/>
    </row>
    <row r="75" spans="2:7" x14ac:dyDescent="0.25">
      <c r="B75" s="66" t="s">
        <v>57</v>
      </c>
      <c r="C75" s="42">
        <v>0</v>
      </c>
      <c r="D75" s="67">
        <f>(C75/C77)</f>
        <v>0</v>
      </c>
      <c r="E75" s="44"/>
      <c r="F75" s="44"/>
      <c r="G75" s="45"/>
    </row>
    <row r="76" spans="2:7" x14ac:dyDescent="0.25">
      <c r="B76" s="66" t="s">
        <v>58</v>
      </c>
      <c r="C76" s="42">
        <f>G55</f>
        <v>43272</v>
      </c>
      <c r="D76" s="67">
        <f>(C76/C77)</f>
        <v>4.7619047619047616E-2</v>
      </c>
      <c r="E76" s="44"/>
      <c r="F76" s="44"/>
      <c r="G76" s="45"/>
    </row>
    <row r="77" spans="2:7" ht="15.75" thickBot="1" x14ac:dyDescent="0.3">
      <c r="B77" s="68" t="s">
        <v>59</v>
      </c>
      <c r="C77" s="69">
        <f>SUM(C71:C76)</f>
        <v>908712</v>
      </c>
      <c r="D77" s="70">
        <f>SUM(D71:D76)</f>
        <v>1</v>
      </c>
      <c r="E77" s="44"/>
      <c r="F77" s="44"/>
      <c r="G77" s="45"/>
    </row>
    <row r="78" spans="2:7" x14ac:dyDescent="0.25">
      <c r="B78" s="62"/>
      <c r="C78" s="49"/>
      <c r="D78" s="49"/>
      <c r="E78" s="49"/>
      <c r="F78" s="49"/>
      <c r="G78" s="45"/>
    </row>
    <row r="79" spans="2:7" x14ac:dyDescent="0.25">
      <c r="B79" s="63"/>
      <c r="C79" s="49"/>
      <c r="D79" s="49"/>
      <c r="E79" s="49"/>
      <c r="F79" s="49"/>
      <c r="G79" s="45"/>
    </row>
    <row r="80" spans="2:7" ht="15.75" thickBot="1" x14ac:dyDescent="0.3">
      <c r="B80" s="83"/>
      <c r="C80" s="84" t="s">
        <v>66</v>
      </c>
      <c r="D80" s="85"/>
      <c r="E80" s="86"/>
      <c r="F80" s="43"/>
      <c r="G80" s="45"/>
    </row>
    <row r="81" spans="2:7" x14ac:dyDescent="0.25">
      <c r="B81" s="87" t="s">
        <v>90</v>
      </c>
      <c r="C81" s="88">
        <v>430</v>
      </c>
      <c r="D81" s="88">
        <v>440</v>
      </c>
      <c r="E81" s="89">
        <v>450</v>
      </c>
      <c r="F81" s="82"/>
      <c r="G81" s="46"/>
    </row>
    <row r="82" spans="2:7" ht="15.75" thickBot="1" x14ac:dyDescent="0.3">
      <c r="B82" s="68" t="s">
        <v>91</v>
      </c>
      <c r="C82" s="69">
        <f>(G56/C81)</f>
        <v>2113.2837209302324</v>
      </c>
      <c r="D82" s="69">
        <f>(G56/D81)</f>
        <v>2065.2545454545457</v>
      </c>
      <c r="E82" s="90">
        <f>(G56/E81)</f>
        <v>2019.36</v>
      </c>
      <c r="F82" s="82"/>
      <c r="G82" s="46"/>
    </row>
    <row r="83" spans="2:7" x14ac:dyDescent="0.25">
      <c r="B83" s="73" t="s">
        <v>60</v>
      </c>
      <c r="C83" s="47"/>
      <c r="D83" s="47"/>
      <c r="E83" s="47"/>
      <c r="F83" s="47"/>
      <c r="G83" s="47"/>
    </row>
  </sheetData>
  <mergeCells count="8">
    <mergeCell ref="B16:G16"/>
    <mergeCell ref="B69:C69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vicia</vt:lpstr>
      <vt:lpstr>'Avena vicia'!Área_de_impresión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2023-03-10T14:39:08Z</cp:lastPrinted>
  <dcterms:created xsi:type="dcterms:W3CDTF">2020-11-27T12:49:26Z</dcterms:created>
  <dcterms:modified xsi:type="dcterms:W3CDTF">2023-03-10T14:39:09Z</dcterms:modified>
</cp:coreProperties>
</file>