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AVEN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4" l="1"/>
  <c r="C75" i="4" l="1"/>
  <c r="G34" i="4" l="1"/>
  <c r="G35" i="4"/>
  <c r="G36" i="4"/>
  <c r="G37" i="4"/>
  <c r="G32" i="4"/>
  <c r="G48" i="4" l="1"/>
  <c r="G46" i="4"/>
  <c r="G45" i="4"/>
  <c r="G43" i="4"/>
  <c r="G33" i="4"/>
  <c r="G22" i="4"/>
  <c r="G23" i="4" s="1"/>
  <c r="C74" i="4" s="1"/>
  <c r="G12" i="4"/>
  <c r="G60" i="4" s="1"/>
  <c r="G55" i="4" l="1"/>
  <c r="G50" i="4"/>
  <c r="C77" i="4" s="1"/>
  <c r="G38" i="4"/>
  <c r="C76" i="4" s="1"/>
  <c r="G57" i="4" l="1"/>
  <c r="C78" i="4"/>
  <c r="G58" i="4"/>
  <c r="G59" i="4" l="1"/>
  <c r="C79" i="4"/>
  <c r="C80" i="4" s="1"/>
  <c r="D85" i="4" l="1"/>
  <c r="G61" i="4"/>
  <c r="E85" i="4"/>
  <c r="D79" i="4"/>
  <c r="D78" i="4"/>
  <c r="D76" i="4"/>
  <c r="D74" i="4"/>
  <c r="D77" i="4"/>
  <c r="D80" i="4" l="1"/>
</calcChain>
</file>

<file path=xl/sharedStrings.xml><?xml version="1.0" encoding="utf-8"?>
<sst xmlns="http://schemas.openxmlformats.org/spreadsheetml/2006/main" count="138" uniqueCount="103">
  <si>
    <t>RUBRO O CULTIVO</t>
  </si>
  <si>
    <t>AVENA- GRANO</t>
  </si>
  <si>
    <t>RENDIMIENTO (kg/Há.)</t>
  </si>
  <si>
    <t>VARIEDAD</t>
  </si>
  <si>
    <t>URANO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</si>
  <si>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</si>
  <si>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</si>
  <si>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</si>
  <si>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</si>
  <si>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</si>
  <si>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</si>
  <si>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</si>
  <si>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</si>
  <si>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</si>
  <si>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</si>
  <si>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</si>
  <si>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</si>
  <si>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 -Quillón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</si>
  <si>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</si>
  <si>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</si>
  <si>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</si>
  <si>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</si>
  <si>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</si>
  <si>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</si>
  <si>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</si>
  <si>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</si>
  <si>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</si>
  <si>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</si>
  <si>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</si>
  <si>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</si>
  <si>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fertilizacion</t>
  </si>
  <si>
    <t>JH</t>
  </si>
  <si>
    <t>mayo</t>
  </si>
  <si>
    <t>Movimiento Insumos Siembra, desinfeccion semillas</t>
  </si>
  <si>
    <t>Abril- Mayo</t>
  </si>
  <si>
    <t>Subtotal Jornadas Hombre</t>
  </si>
  <si>
    <t>JORNADAS ANIMAL</t>
  </si>
  <si>
    <t>Limpias</t>
  </si>
  <si>
    <t>JA</t>
  </si>
  <si>
    <t>Subtotal Jornadas Animal</t>
  </si>
  <si>
    <t>MAQUINARIA</t>
  </si>
  <si>
    <t>Aplicar Nitrogeno</t>
  </si>
  <si>
    <t>JM</t>
  </si>
  <si>
    <t>Abril-Agosto</t>
  </si>
  <si>
    <t>Aradura</t>
  </si>
  <si>
    <t>Abril-Mayo</t>
  </si>
  <si>
    <t>Rastraje 2</t>
  </si>
  <si>
    <t>Rastraje 3</t>
  </si>
  <si>
    <t>Siembra y Fertilización</t>
  </si>
  <si>
    <t>Cosecha Automotriz</t>
  </si>
  <si>
    <t>Diciembre-Enero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</si>
  <si>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</si>
  <si>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</si>
  <si>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</si>
  <si>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</si>
  <si>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</si>
  <si>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</si>
  <si>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</si>
  <si>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</si>
  <si>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</si>
  <si>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 Granulada</t>
  </si>
  <si>
    <t>Kg</t>
  </si>
  <si>
    <t>Mezcla NPK</t>
  </si>
  <si>
    <t>HERBICIDAS</t>
  </si>
  <si>
    <t>Julio-Agosto</t>
  </si>
  <si>
    <t>MCPA</t>
  </si>
  <si>
    <t>lt.</t>
  </si>
  <si>
    <t>INSECTICIDAS</t>
  </si>
  <si>
    <t>Subtotal Insumos</t>
  </si>
  <si>
    <t>OTROS</t>
  </si>
  <si>
    <t>Item</t>
  </si>
  <si>
    <t xml:space="preserve">unid. </t>
  </si>
  <si>
    <t>fiete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</si>
  <si>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</si>
  <si>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</si>
  <si>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</si>
  <si>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</si>
  <si>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</si>
  <si>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</si>
  <si>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</si>
  <si>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</si>
  <si>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</si>
  <si>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</si>
  <si>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</si>
  <si>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</si>
  <si>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</si>
  <si>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</si>
  <si>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</si>
  <si>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</si>
  <si>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</si>
  <si>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</si>
  <si>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</si>
  <si>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</si>
  <si>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</si>
  <si>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</si>
  <si>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</si>
  <si>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</si>
  <si>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</si>
  <si>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</si>
  <si>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</si>
  <si>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</si>
  <si>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FEBRERO 2024</t>
  </si>
  <si>
    <t>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</si>
</sst>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7" fillId="0" borderId="23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4" fillId="2" borderId="6" xfId="0" applyNumberFormat="1" applyFont="1" applyFill="1" applyBorder="1" applyAlignment="1">
      <alignment horizontal="center" wrapText="1"/>
    </xf>
    <xf numFmtId="168" fontId="2" fillId="0" borderId="23" xfId="1" applyNumberFormat="1" applyFont="1" applyAlignment="1">
      <alignment horizontal="right"/>
    </xf>
    <xf numFmtId="3" fontId="2" fillId="0" borderId="23" xfId="1" applyNumberFormat="1" applyFont="1" applyAlignment="1">
      <alignment horizontal="right"/>
    </xf>
    <xf numFmtId="3" fontId="0" fillId="0" borderId="0" xfId="0" applyNumberFormat="1"/>
    <xf numFmtId="0" fontId="4" fillId="2" borderId="19" xfId="0" applyNumberFormat="1" applyFont="1" applyFill="1" applyBorder="1" applyAlignment="1">
      <alignment horizontal="center" wrapText="1"/>
    </xf>
    <xf numFmtId="0" fontId="2" fillId="9" borderId="44" xfId="0" applyFont="1" applyFill="1" applyBorder="1"/>
    <xf numFmtId="0" fontId="2" fillId="7" borderId="23" xfId="0" applyFont="1" applyFill="1" applyBorder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7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0" borderId="0" xfId="0" applyNumberFormat="1" applyFont="1"/>
    <xf numFmtId="49" fontId="4" fillId="2" borderId="57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/>
    </xf>
    <xf numFmtId="3" fontId="4" fillId="2" borderId="60" xfId="0" applyNumberFormat="1" applyFont="1" applyFill="1" applyBorder="1"/>
    <xf numFmtId="49" fontId="4" fillId="2" borderId="60" xfId="0" applyNumberFormat="1" applyFont="1" applyFill="1" applyBorder="1" applyAlignment="1">
      <alignment horizontal="center" wrapText="1"/>
    </xf>
    <xf numFmtId="0" fontId="9" fillId="3" borderId="6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vertical="center"/>
    </xf>
    <xf numFmtId="3" fontId="9" fillId="3" borderId="61" xfId="0" applyNumberFormat="1" applyFont="1" applyFill="1" applyBorder="1" applyAlignment="1">
      <alignment vertical="center"/>
    </xf>
    <xf numFmtId="3" fontId="4" fillId="2" borderId="58" xfId="0" applyNumberFormat="1" applyFont="1" applyFill="1" applyBorder="1"/>
    <xf numFmtId="165" fontId="4" fillId="2" borderId="58" xfId="0" applyNumberFormat="1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52" zoomScale="160" zoomScaleNormal="160" workbookViewId="0">
      <selection activeCell="F80" sqref="F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60" t="s">
        <v>2</v>
      </c>
      <c r="F9" s="161"/>
      <c r="G9" s="9">
        <v>5500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62" t="s">
        <v>5</v>
      </c>
      <c r="F10" s="163"/>
      <c r="G10" s="13" t="s">
        <v>101</v>
      </c>
    </row>
    <row r="11" spans="1:7" ht="18" customHeight="1" x14ac:dyDescent="0.25">
      <c r="A11" s="5"/>
      <c r="B11" s="10" t="s">
        <v>6</v>
      </c>
      <c r="C11" s="13" t="s">
        <v>7</v>
      </c>
      <c r="D11" s="12"/>
      <c r="E11" s="162" t="s">
        <v>8</v>
      </c>
      <c r="F11" s="163"/>
      <c r="G11" s="14">
        <v>250</v>
      </c>
    </row>
    <row r="12" spans="1:7" ht="11.25" customHeight="1" x14ac:dyDescent="0.25">
      <c r="A12" s="5"/>
      <c r="B12" s="10" t="s">
        <v>9</v>
      </c>
      <c r="C12" s="15" t="s">
        <v>10</v>
      </c>
      <c r="D12" s="12"/>
      <c r="E12" s="111" t="s">
        <v>11</v>
      </c>
      <c r="F12" s="112"/>
      <c r="G12" s="16">
        <f>(G9*G11)</f>
        <v>1375000</v>
      </c>
    </row>
    <row r="13" spans="1:7" ht="11.25" customHeight="1" x14ac:dyDescent="0.25">
      <c r="A13" s="5"/>
      <c r="B13" s="10" t="s">
        <v>12</v>
      </c>
      <c r="C13" s="13" t="s">
        <v>13</v>
      </c>
      <c r="D13" s="12"/>
      <c r="E13" s="162" t="s">
        <v>14</v>
      </c>
      <c r="F13" s="163"/>
      <c r="G13" s="13" t="s">
        <v>15</v>
      </c>
    </row>
    <row r="14" spans="1:7" ht="13.5" customHeight="1" x14ac:dyDescent="0.25">
      <c r="A14" s="5"/>
      <c r="B14" s="10" t="s">
        <v>16</v>
      </c>
      <c r="C14" s="13" t="s">
        <v>17</v>
      </c>
      <c r="D14" s="12"/>
      <c r="E14" s="162" t="s">
        <v>18</v>
      </c>
      <c r="F14" s="163"/>
      <c r="G14" s="13" t="s">
        <v>102</v>
      </c>
    </row>
    <row r="15" spans="1:7" ht="25.5" customHeight="1" x14ac:dyDescent="0.25">
      <c r="A15" s="5"/>
      <c r="B15" s="10" t="s">
        <v>19</v>
      </c>
      <c r="C15" s="17">
        <v>44932</v>
      </c>
      <c r="D15" s="12"/>
      <c r="E15" s="164" t="s">
        <v>20</v>
      </c>
      <c r="F15" s="165"/>
      <c r="G15" s="15" t="s">
        <v>21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12" ht="12" customHeight="1" x14ac:dyDescent="0.25">
      <c r="A17" s="23"/>
      <c r="B17" s="156" t="s">
        <v>22</v>
      </c>
      <c r="C17" s="157"/>
      <c r="D17" s="157"/>
      <c r="E17" s="157"/>
      <c r="F17" s="157"/>
      <c r="G17" s="157"/>
    </row>
    <row r="18" spans="1:12" ht="12" customHeight="1" x14ac:dyDescent="0.25">
      <c r="A18" s="2"/>
      <c r="B18" s="24"/>
      <c r="C18" s="25"/>
      <c r="D18" s="25"/>
      <c r="E18" s="25"/>
      <c r="F18" s="26"/>
      <c r="G18" s="26"/>
    </row>
    <row r="19" spans="1:12" ht="12" customHeight="1" x14ac:dyDescent="0.25">
      <c r="A19" s="5"/>
      <c r="B19" s="27" t="s">
        <v>23</v>
      </c>
      <c r="C19" s="28"/>
      <c r="D19" s="29"/>
      <c r="E19" s="29"/>
      <c r="F19" s="29"/>
      <c r="G19" s="29"/>
    </row>
    <row r="20" spans="1:12" ht="24" customHeight="1" x14ac:dyDescent="0.25">
      <c r="A20" s="23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12" ht="12.75" customHeight="1" x14ac:dyDescent="0.25">
      <c r="A21" s="23"/>
      <c r="B21" s="110" t="s">
        <v>30</v>
      </c>
      <c r="C21" s="31" t="s">
        <v>31</v>
      </c>
      <c r="D21" s="32">
        <v>1</v>
      </c>
      <c r="E21" s="110" t="s">
        <v>32</v>
      </c>
      <c r="F21" s="16">
        <v>20000</v>
      </c>
      <c r="G21" s="16">
        <v>20000</v>
      </c>
    </row>
    <row r="22" spans="1:12" ht="25.5" customHeight="1" x14ac:dyDescent="0.25">
      <c r="A22" s="23"/>
      <c r="B22" s="110" t="s">
        <v>33</v>
      </c>
      <c r="C22" s="31" t="s">
        <v>31</v>
      </c>
      <c r="D22" s="32">
        <v>2</v>
      </c>
      <c r="E22" s="110" t="s">
        <v>34</v>
      </c>
      <c r="F22" s="16">
        <v>20000</v>
      </c>
      <c r="G22" s="16">
        <f>(D22*F22)</f>
        <v>40000</v>
      </c>
    </row>
    <row r="23" spans="1:12" ht="12.75" customHeight="1" x14ac:dyDescent="0.25">
      <c r="A23" s="23"/>
      <c r="B23" s="33" t="s">
        <v>35</v>
      </c>
      <c r="C23" s="34"/>
      <c r="D23" s="34"/>
      <c r="E23" s="34"/>
      <c r="F23" s="35"/>
      <c r="G23" s="36">
        <f>SUM(G21:G22)</f>
        <v>60000</v>
      </c>
    </row>
    <row r="24" spans="1:12" ht="12" customHeight="1" x14ac:dyDescent="0.25">
      <c r="A24" s="2"/>
      <c r="B24" s="24"/>
      <c r="C24" s="26"/>
      <c r="D24" s="26"/>
      <c r="E24" s="26"/>
      <c r="F24" s="37"/>
      <c r="G24" s="37"/>
    </row>
    <row r="25" spans="1:12" ht="12" customHeight="1" x14ac:dyDescent="0.25">
      <c r="A25" s="5"/>
      <c r="B25" s="38" t="s">
        <v>36</v>
      </c>
      <c r="C25" s="39"/>
      <c r="D25" s="40"/>
      <c r="E25" s="40"/>
      <c r="F25" s="41"/>
      <c r="G25" s="41"/>
    </row>
    <row r="26" spans="1:12" ht="24" customHeight="1" x14ac:dyDescent="0.25">
      <c r="A26" s="5"/>
      <c r="B26" s="42" t="s">
        <v>24</v>
      </c>
      <c r="C26" s="43" t="s">
        <v>25</v>
      </c>
      <c r="D26" s="43" t="s">
        <v>26</v>
      </c>
      <c r="E26" s="42" t="s">
        <v>27</v>
      </c>
      <c r="F26" s="43" t="s">
        <v>28</v>
      </c>
      <c r="G26" s="42" t="s">
        <v>29</v>
      </c>
    </row>
    <row r="27" spans="1:12" ht="12" customHeight="1" x14ac:dyDescent="0.25">
      <c r="A27" s="5"/>
      <c r="B27" s="44" t="s">
        <v>37</v>
      </c>
      <c r="C27" s="45" t="s">
        <v>38</v>
      </c>
      <c r="D27" s="45"/>
      <c r="E27" s="45"/>
      <c r="F27" s="108"/>
      <c r="G27" s="108"/>
    </row>
    <row r="28" spans="1:12" ht="12" customHeight="1" x14ac:dyDescent="0.25">
      <c r="A28" s="5"/>
      <c r="B28" s="46" t="s">
        <v>39</v>
      </c>
      <c r="C28" s="47"/>
      <c r="D28" s="47"/>
      <c r="E28" s="47"/>
      <c r="F28" s="48"/>
      <c r="G28" s="109"/>
    </row>
    <row r="29" spans="1:12" ht="12" customHeight="1" x14ac:dyDescent="0.25">
      <c r="A29" s="2"/>
      <c r="B29" s="49"/>
      <c r="C29" s="50"/>
      <c r="D29" s="50"/>
      <c r="E29" s="50"/>
      <c r="F29" s="51"/>
      <c r="G29" s="51"/>
    </row>
    <row r="30" spans="1:12" ht="12" customHeight="1" x14ac:dyDescent="0.25">
      <c r="A30" s="5"/>
      <c r="B30" s="38" t="s">
        <v>40</v>
      </c>
      <c r="C30" s="39"/>
      <c r="D30" s="40"/>
      <c r="E30" s="40"/>
      <c r="F30" s="41"/>
      <c r="G30" s="41"/>
    </row>
    <row r="31" spans="1:12" ht="24" customHeight="1" x14ac:dyDescent="0.25">
      <c r="A31" s="5"/>
      <c r="B31" s="52" t="s">
        <v>24</v>
      </c>
      <c r="C31" s="52" t="s">
        <v>25</v>
      </c>
      <c r="D31" s="52" t="s">
        <v>26</v>
      </c>
      <c r="E31" s="52" t="s">
        <v>27</v>
      </c>
      <c r="F31" s="53" t="s">
        <v>28</v>
      </c>
      <c r="G31" s="52" t="s">
        <v>29</v>
      </c>
      <c r="J31" s="114"/>
      <c r="K31" s="115"/>
      <c r="L31" s="116"/>
    </row>
    <row r="32" spans="1:12" s="1" customFormat="1" ht="12.75" customHeight="1" x14ac:dyDescent="0.25">
      <c r="A32" s="23"/>
      <c r="B32" s="110" t="s">
        <v>41</v>
      </c>
      <c r="C32" s="31" t="s">
        <v>42</v>
      </c>
      <c r="D32" s="113">
        <v>0.5</v>
      </c>
      <c r="E32" s="15" t="s">
        <v>43</v>
      </c>
      <c r="F32" s="16">
        <v>30000</v>
      </c>
      <c r="G32" s="16">
        <f t="shared" ref="G32:G37" si="0">(D32*F32)</f>
        <v>15000</v>
      </c>
      <c r="J32" s="114"/>
      <c r="K32" s="115"/>
      <c r="L32" s="116"/>
    </row>
    <row r="33" spans="1:16" s="1" customFormat="1" ht="12.75" customHeight="1" x14ac:dyDescent="0.25">
      <c r="A33" s="23"/>
      <c r="B33" s="110" t="s">
        <v>44</v>
      </c>
      <c r="C33" s="31" t="s">
        <v>42</v>
      </c>
      <c r="D33" s="113">
        <v>1</v>
      </c>
      <c r="E33" s="15" t="s">
        <v>45</v>
      </c>
      <c r="F33" s="16">
        <v>50000</v>
      </c>
      <c r="G33" s="16">
        <f t="shared" si="0"/>
        <v>50000</v>
      </c>
      <c r="J33" s="114"/>
      <c r="K33" s="115"/>
      <c r="L33" s="116"/>
    </row>
    <row r="34" spans="1:16" s="1" customFormat="1" ht="12.75" customHeight="1" x14ac:dyDescent="0.25">
      <c r="A34" s="23"/>
      <c r="B34" s="110" t="s">
        <v>46</v>
      </c>
      <c r="C34" s="31" t="s">
        <v>42</v>
      </c>
      <c r="D34" s="113">
        <v>0.5</v>
      </c>
      <c r="E34" s="15" t="s">
        <v>45</v>
      </c>
      <c r="F34" s="16">
        <v>40000</v>
      </c>
      <c r="G34" s="16">
        <f t="shared" si="0"/>
        <v>20000</v>
      </c>
      <c r="J34" s="114"/>
      <c r="K34" s="115"/>
      <c r="L34" s="116"/>
    </row>
    <row r="35" spans="1:16" s="1" customFormat="1" ht="12.75" customHeight="1" x14ac:dyDescent="0.25">
      <c r="A35" s="23"/>
      <c r="B35" s="110" t="s">
        <v>47</v>
      </c>
      <c r="C35" s="31" t="s">
        <v>42</v>
      </c>
      <c r="D35" s="113">
        <v>0.5</v>
      </c>
      <c r="E35" s="15" t="s">
        <v>45</v>
      </c>
      <c r="F35" s="16">
        <v>40000</v>
      </c>
      <c r="G35" s="16">
        <f t="shared" si="0"/>
        <v>20000</v>
      </c>
      <c r="J35" s="114"/>
      <c r="K35" s="115"/>
      <c r="L35" s="116"/>
    </row>
    <row r="36" spans="1:16" s="1" customFormat="1" ht="12.75" customHeight="1" x14ac:dyDescent="0.25">
      <c r="A36" s="23"/>
      <c r="B36" s="110" t="s">
        <v>48</v>
      </c>
      <c r="C36" s="31" t="s">
        <v>42</v>
      </c>
      <c r="D36" s="113">
        <v>0.5</v>
      </c>
      <c r="E36" s="15" t="s">
        <v>34</v>
      </c>
      <c r="F36" s="16">
        <v>60000</v>
      </c>
      <c r="G36" s="16">
        <f t="shared" si="0"/>
        <v>30000</v>
      </c>
      <c r="J36" s="114"/>
      <c r="K36" s="115"/>
      <c r="L36" s="116"/>
    </row>
    <row r="37" spans="1:16" s="1" customFormat="1" ht="12.75" customHeight="1" x14ac:dyDescent="0.25">
      <c r="A37" s="23"/>
      <c r="B37" s="54" t="s">
        <v>49</v>
      </c>
      <c r="C37" s="55" t="s">
        <v>42</v>
      </c>
      <c r="D37" s="117">
        <v>1</v>
      </c>
      <c r="E37" s="56" t="s">
        <v>50</v>
      </c>
      <c r="F37" s="57">
        <v>100000</v>
      </c>
      <c r="G37" s="16">
        <f t="shared" si="0"/>
        <v>100000</v>
      </c>
      <c r="J37" s="114"/>
      <c r="K37" s="115"/>
      <c r="L37" s="116"/>
    </row>
    <row r="38" spans="1:16" s="1" customFormat="1" ht="12.75" customHeight="1" x14ac:dyDescent="0.25">
      <c r="A38" s="5"/>
      <c r="B38" s="58" t="s">
        <v>51</v>
      </c>
      <c r="C38" s="59"/>
      <c r="D38" s="59"/>
      <c r="E38" s="59"/>
      <c r="F38" s="60"/>
      <c r="G38" s="61">
        <f>SUM(G32:G37)</f>
        <v>235000</v>
      </c>
    </row>
    <row r="39" spans="1:16" s="1" customFormat="1" ht="12" customHeight="1" x14ac:dyDescent="0.25">
      <c r="A39" s="2"/>
      <c r="B39" s="49"/>
      <c r="C39" s="50"/>
      <c r="D39" s="50"/>
      <c r="E39" s="50"/>
      <c r="F39" s="51"/>
      <c r="G39" s="51"/>
    </row>
    <row r="40" spans="1:16" s="1" customFormat="1" ht="12" customHeight="1" x14ac:dyDescent="0.25">
      <c r="A40" s="5"/>
      <c r="B40" s="38" t="s">
        <v>52</v>
      </c>
      <c r="C40" s="39"/>
      <c r="D40" s="40"/>
      <c r="E40" s="40"/>
      <c r="F40" s="41"/>
      <c r="G40" s="41"/>
    </row>
    <row r="41" spans="1:16" s="1" customFormat="1" ht="24" customHeight="1" x14ac:dyDescent="0.25">
      <c r="A41" s="5"/>
      <c r="B41" s="53" t="s">
        <v>53</v>
      </c>
      <c r="C41" s="53" t="s">
        <v>54</v>
      </c>
      <c r="D41" s="53" t="s">
        <v>55</v>
      </c>
      <c r="E41" s="53" t="s">
        <v>27</v>
      </c>
      <c r="F41" s="53" t="s">
        <v>28</v>
      </c>
      <c r="G41" s="53" t="s">
        <v>29</v>
      </c>
      <c r="K41" s="107"/>
    </row>
    <row r="42" spans="1:16" s="1" customFormat="1" ht="12.75" customHeight="1" x14ac:dyDescent="0.25">
      <c r="A42" s="23"/>
      <c r="B42" s="62" t="s">
        <v>56</v>
      </c>
      <c r="C42" s="63"/>
      <c r="D42" s="63"/>
      <c r="E42" s="63"/>
      <c r="F42" s="63"/>
      <c r="G42" s="63"/>
      <c r="K42" s="107"/>
      <c r="O42" s="116"/>
      <c r="P42" s="116"/>
    </row>
    <row r="43" spans="1:16" s="1" customFormat="1" ht="12.75" customHeight="1" x14ac:dyDescent="0.25">
      <c r="A43" s="23"/>
      <c r="B43" s="111" t="s">
        <v>57</v>
      </c>
      <c r="C43" s="64" t="s">
        <v>58</v>
      </c>
      <c r="D43" s="65">
        <v>150</v>
      </c>
      <c r="E43" s="64" t="s">
        <v>34</v>
      </c>
      <c r="F43" s="66">
        <v>300</v>
      </c>
      <c r="G43" s="66">
        <f>(D43*F43)</f>
        <v>45000</v>
      </c>
      <c r="O43" s="116"/>
      <c r="P43" s="116"/>
    </row>
    <row r="44" spans="1:16" s="1" customFormat="1" ht="12.75" customHeight="1" x14ac:dyDescent="0.25">
      <c r="A44" s="23"/>
      <c r="B44" s="67" t="s">
        <v>59</v>
      </c>
      <c r="C44" s="68"/>
      <c r="D44" s="112"/>
      <c r="E44" s="68"/>
      <c r="F44" s="66"/>
      <c r="G44" s="66"/>
      <c r="O44" s="116"/>
      <c r="P44" s="116"/>
    </row>
    <row r="45" spans="1:16" s="1" customFormat="1" ht="12.75" customHeight="1" x14ac:dyDescent="0.25">
      <c r="A45" s="23"/>
      <c r="B45" s="111" t="s">
        <v>60</v>
      </c>
      <c r="C45" s="64" t="s">
        <v>61</v>
      </c>
      <c r="D45" s="65">
        <v>200</v>
      </c>
      <c r="E45" s="64" t="s">
        <v>34</v>
      </c>
      <c r="F45" s="66">
        <v>1039</v>
      </c>
      <c r="G45" s="66">
        <f>(D45*F45)</f>
        <v>207800</v>
      </c>
      <c r="O45" s="116"/>
      <c r="P45" s="116"/>
    </row>
    <row r="46" spans="1:16" s="1" customFormat="1" ht="12.75" customHeight="1" x14ac:dyDescent="0.25">
      <c r="A46" s="23"/>
      <c r="B46" s="111" t="s">
        <v>62</v>
      </c>
      <c r="C46" s="64" t="s">
        <v>58</v>
      </c>
      <c r="D46" s="65">
        <v>200</v>
      </c>
      <c r="E46" s="64" t="s">
        <v>34</v>
      </c>
      <c r="F46" s="66">
        <v>1480</v>
      </c>
      <c r="G46" s="66">
        <f>(D46*F46)</f>
        <v>296000</v>
      </c>
    </row>
    <row r="47" spans="1:16" s="1" customFormat="1" ht="12.75" customHeight="1" x14ac:dyDescent="0.25">
      <c r="A47" s="23"/>
      <c r="B47" s="67" t="s">
        <v>63</v>
      </c>
      <c r="C47" s="68"/>
      <c r="D47" s="112"/>
      <c r="E47" s="68"/>
      <c r="F47" s="66"/>
      <c r="G47" s="66"/>
      <c r="O47" s="116"/>
      <c r="P47" s="116"/>
    </row>
    <row r="48" spans="1:16" s="1" customFormat="1" ht="12.75" customHeight="1" x14ac:dyDescent="0.25">
      <c r="A48" s="23"/>
      <c r="B48" s="111" t="s">
        <v>65</v>
      </c>
      <c r="C48" s="64" t="s">
        <v>66</v>
      </c>
      <c r="D48" s="65">
        <v>2</v>
      </c>
      <c r="E48" s="64" t="s">
        <v>64</v>
      </c>
      <c r="F48" s="66">
        <v>15902</v>
      </c>
      <c r="G48" s="66">
        <f>(D48*F48)</f>
        <v>31804</v>
      </c>
      <c r="O48" s="116"/>
      <c r="P48" s="116"/>
    </row>
    <row r="49" spans="1:7" s="1" customFormat="1" ht="12.75" customHeight="1" x14ac:dyDescent="0.25">
      <c r="A49" s="23"/>
      <c r="B49" s="67" t="s">
        <v>67</v>
      </c>
      <c r="C49" s="68"/>
      <c r="D49" s="112"/>
      <c r="E49" s="68"/>
      <c r="F49" s="66"/>
      <c r="G49" s="66"/>
    </row>
    <row r="50" spans="1:7" s="1" customFormat="1" ht="13.5" customHeight="1" x14ac:dyDescent="0.25">
      <c r="A50" s="5"/>
      <c r="B50" s="69" t="s">
        <v>68</v>
      </c>
      <c r="C50" s="70"/>
      <c r="D50" s="70"/>
      <c r="E50" s="70"/>
      <c r="F50" s="71"/>
      <c r="G50" s="72">
        <f>SUM(G42:G49)</f>
        <v>580604</v>
      </c>
    </row>
    <row r="51" spans="1:7" s="1" customFormat="1" ht="12" customHeight="1" x14ac:dyDescent="0.25">
      <c r="A51" s="2"/>
      <c r="B51" s="49"/>
      <c r="C51" s="50"/>
      <c r="D51" s="50"/>
      <c r="E51" s="73"/>
      <c r="F51" s="51"/>
      <c r="G51" s="51"/>
    </row>
    <row r="52" spans="1:7" s="1" customFormat="1" ht="12" customHeight="1" x14ac:dyDescent="0.25">
      <c r="A52" s="5"/>
      <c r="B52" s="38" t="s">
        <v>69</v>
      </c>
      <c r="C52" s="39"/>
      <c r="D52" s="40"/>
      <c r="E52" s="40"/>
      <c r="F52" s="41"/>
      <c r="G52" s="41"/>
    </row>
    <row r="53" spans="1:7" s="1" customFormat="1" ht="24" customHeight="1" x14ac:dyDescent="0.25">
      <c r="A53" s="5"/>
      <c r="B53" s="52" t="s">
        <v>70</v>
      </c>
      <c r="C53" s="53" t="s">
        <v>54</v>
      </c>
      <c r="D53" s="53" t="s">
        <v>55</v>
      </c>
      <c r="E53" s="52" t="s">
        <v>27</v>
      </c>
      <c r="F53" s="53" t="s">
        <v>28</v>
      </c>
      <c r="G53" s="52" t="s">
        <v>29</v>
      </c>
    </row>
    <row r="54" spans="1:7" s="1" customFormat="1" ht="12.75" customHeight="1" x14ac:dyDescent="0.25">
      <c r="A54" s="82"/>
      <c r="B54" s="147" t="s">
        <v>72</v>
      </c>
      <c r="C54" s="148" t="s">
        <v>71</v>
      </c>
      <c r="D54" s="154">
        <v>1</v>
      </c>
      <c r="E54" s="150" t="s">
        <v>73</v>
      </c>
      <c r="F54" s="155">
        <v>50000</v>
      </c>
      <c r="G54" s="149">
        <f>(D54*F54)</f>
        <v>50000</v>
      </c>
    </row>
    <row r="55" spans="1:7" s="1" customFormat="1" ht="13.5" customHeight="1" x14ac:dyDescent="0.25">
      <c r="A55" s="5"/>
      <c r="B55" s="74" t="s">
        <v>74</v>
      </c>
      <c r="C55" s="75"/>
      <c r="D55" s="151"/>
      <c r="E55" s="151"/>
      <c r="F55" s="152"/>
      <c r="G55" s="153">
        <f>SUM(G54:G54)</f>
        <v>50000</v>
      </c>
    </row>
    <row r="56" spans="1:7" s="1" customFormat="1" ht="12" customHeight="1" x14ac:dyDescent="0.25">
      <c r="A56" s="2"/>
      <c r="B56" s="85"/>
      <c r="C56" s="85"/>
      <c r="D56" s="85"/>
      <c r="E56" s="85"/>
      <c r="F56" s="86"/>
      <c r="G56" s="86"/>
    </row>
    <row r="57" spans="1:7" s="1" customFormat="1" ht="12" customHeight="1" x14ac:dyDescent="0.25">
      <c r="A57" s="82"/>
      <c r="B57" s="87" t="s">
        <v>75</v>
      </c>
      <c r="C57" s="88"/>
      <c r="D57" s="88"/>
      <c r="E57" s="88"/>
      <c r="F57" s="88"/>
      <c r="G57" s="89">
        <f>G23+G28+G38+G50+G55</f>
        <v>925604</v>
      </c>
    </row>
    <row r="58" spans="1:7" s="1" customFormat="1" ht="12" customHeight="1" x14ac:dyDescent="0.25">
      <c r="A58" s="82"/>
      <c r="B58" s="90" t="s">
        <v>76</v>
      </c>
      <c r="C58" s="77"/>
      <c r="D58" s="77"/>
      <c r="E58" s="77"/>
      <c r="F58" s="77"/>
      <c r="G58" s="91">
        <f>G57*0.05</f>
        <v>46280.200000000004</v>
      </c>
    </row>
    <row r="59" spans="1:7" s="1" customFormat="1" ht="12" customHeight="1" x14ac:dyDescent="0.25">
      <c r="A59" s="82"/>
      <c r="B59" s="92" t="s">
        <v>77</v>
      </c>
      <c r="C59" s="76"/>
      <c r="D59" s="76"/>
      <c r="E59" s="76"/>
      <c r="F59" s="76"/>
      <c r="G59" s="93">
        <f>G58+G57</f>
        <v>971884.2</v>
      </c>
    </row>
    <row r="60" spans="1:7" s="1" customFormat="1" ht="12" customHeight="1" x14ac:dyDescent="0.25">
      <c r="A60" s="82"/>
      <c r="B60" s="90" t="s">
        <v>78</v>
      </c>
      <c r="C60" s="77"/>
      <c r="D60" s="77"/>
      <c r="E60" s="77"/>
      <c r="F60" s="77"/>
      <c r="G60" s="91">
        <f>G12</f>
        <v>1375000</v>
      </c>
    </row>
    <row r="61" spans="1:7" s="1" customFormat="1" ht="12" customHeight="1" x14ac:dyDescent="0.25">
      <c r="A61" s="82"/>
      <c r="B61" s="94" t="s">
        <v>79</v>
      </c>
      <c r="C61" s="95"/>
      <c r="D61" s="95"/>
      <c r="E61" s="95"/>
      <c r="F61" s="95"/>
      <c r="G61" s="96">
        <f>G60-G59</f>
        <v>403115.80000000005</v>
      </c>
    </row>
    <row r="62" spans="1:7" s="1" customFormat="1" ht="12" customHeight="1" x14ac:dyDescent="0.25">
      <c r="A62" s="82"/>
      <c r="B62" s="83" t="s">
        <v>80</v>
      </c>
      <c r="C62" s="84"/>
      <c r="D62" s="84"/>
      <c r="E62" s="84"/>
      <c r="F62" s="84"/>
      <c r="G62" s="79"/>
    </row>
    <row r="63" spans="1:7" s="1" customFormat="1" ht="12.75" customHeight="1" thickBot="1" x14ac:dyDescent="0.3">
      <c r="A63" s="82"/>
      <c r="B63" s="97"/>
      <c r="C63" s="84"/>
      <c r="D63" s="84"/>
      <c r="E63" s="84"/>
      <c r="F63" s="84"/>
      <c r="G63" s="79"/>
    </row>
    <row r="64" spans="1:7" s="1" customFormat="1" ht="12" customHeight="1" x14ac:dyDescent="0.25">
      <c r="A64" s="82"/>
      <c r="B64" s="99" t="s">
        <v>81</v>
      </c>
      <c r="C64" s="100"/>
      <c r="D64" s="100"/>
      <c r="E64" s="100"/>
      <c r="F64" s="101"/>
      <c r="G64" s="79"/>
    </row>
    <row r="65" spans="1:7" s="1" customFormat="1" ht="12" customHeight="1" x14ac:dyDescent="0.25">
      <c r="A65" s="82"/>
      <c r="B65" s="102" t="s">
        <v>82</v>
      </c>
      <c r="C65" s="81"/>
      <c r="D65" s="81"/>
      <c r="E65" s="81"/>
      <c r="F65" s="103"/>
      <c r="G65" s="79"/>
    </row>
    <row r="66" spans="1:7" s="1" customFormat="1" ht="12" customHeight="1" x14ac:dyDescent="0.25">
      <c r="A66" s="82"/>
      <c r="B66" s="102" t="s">
        <v>83</v>
      </c>
      <c r="C66" s="81"/>
      <c r="D66" s="81"/>
      <c r="E66" s="81"/>
      <c r="F66" s="103"/>
      <c r="G66" s="79"/>
    </row>
    <row r="67" spans="1:7" s="1" customFormat="1" ht="12" customHeight="1" x14ac:dyDescent="0.25">
      <c r="A67" s="82"/>
      <c r="B67" s="102" t="s">
        <v>84</v>
      </c>
      <c r="C67" s="81"/>
      <c r="D67" s="81"/>
      <c r="E67" s="81"/>
      <c r="F67" s="103"/>
      <c r="G67" s="79"/>
    </row>
    <row r="68" spans="1:7" s="1" customFormat="1" ht="12" customHeight="1" x14ac:dyDescent="0.25">
      <c r="A68" s="82"/>
      <c r="B68" s="102" t="s">
        <v>85</v>
      </c>
      <c r="C68" s="81"/>
      <c r="D68" s="81"/>
      <c r="E68" s="81"/>
      <c r="F68" s="103"/>
      <c r="G68" s="79"/>
    </row>
    <row r="69" spans="1:7" s="1" customFormat="1" ht="12" customHeight="1" x14ac:dyDescent="0.25">
      <c r="A69" s="82"/>
      <c r="B69" s="102" t="s">
        <v>86</v>
      </c>
      <c r="C69" s="81"/>
      <c r="D69" s="81"/>
      <c r="E69" s="81"/>
      <c r="F69" s="103"/>
      <c r="G69" s="79"/>
    </row>
    <row r="70" spans="1:7" s="1" customFormat="1" ht="12.75" customHeight="1" thickBot="1" x14ac:dyDescent="0.3">
      <c r="A70" s="82"/>
      <c r="B70" s="104" t="s">
        <v>87</v>
      </c>
      <c r="C70" s="105"/>
      <c r="D70" s="105"/>
      <c r="E70" s="105"/>
      <c r="F70" s="106"/>
      <c r="G70" s="79"/>
    </row>
    <row r="71" spans="1:7" s="1" customFormat="1" ht="12.75" customHeight="1" x14ac:dyDescent="0.25">
      <c r="A71" s="82"/>
      <c r="B71" s="98"/>
      <c r="C71" s="81"/>
      <c r="D71" s="81"/>
      <c r="E71" s="81"/>
      <c r="F71" s="81"/>
      <c r="G71" s="79"/>
    </row>
    <row r="72" spans="1:7" s="1" customFormat="1" ht="15" customHeight="1" thickBot="1" x14ac:dyDescent="0.3">
      <c r="A72" s="82"/>
      <c r="B72" s="158" t="s">
        <v>88</v>
      </c>
      <c r="C72" s="159"/>
      <c r="D72" s="118"/>
      <c r="E72" s="119"/>
      <c r="F72" s="119"/>
      <c r="G72" s="79"/>
    </row>
    <row r="73" spans="1:7" s="1" customFormat="1" ht="12" customHeight="1" x14ac:dyDescent="0.25">
      <c r="A73" s="82"/>
      <c r="B73" s="120" t="s">
        <v>70</v>
      </c>
      <c r="C73" s="121" t="s">
        <v>89</v>
      </c>
      <c r="D73" s="122" t="s">
        <v>90</v>
      </c>
      <c r="E73" s="119"/>
      <c r="F73" s="119"/>
      <c r="G73" s="79"/>
    </row>
    <row r="74" spans="1:7" s="1" customFormat="1" ht="12" customHeight="1" x14ac:dyDescent="0.25">
      <c r="A74" s="82"/>
      <c r="B74" s="123" t="s">
        <v>91</v>
      </c>
      <c r="C74" s="124">
        <f>G23</f>
        <v>60000</v>
      </c>
      <c r="D74" s="125">
        <f>(C74/C80)</f>
        <v>6.1735749999845664E-2</v>
      </c>
      <c r="E74" s="119"/>
      <c r="F74" s="119"/>
      <c r="G74" s="79"/>
    </row>
    <row r="75" spans="1:7" s="1" customFormat="1" ht="12" customHeight="1" x14ac:dyDescent="0.25">
      <c r="A75" s="82"/>
      <c r="B75" s="123" t="s">
        <v>92</v>
      </c>
      <c r="C75" s="124">
        <f>G28</f>
        <v>0</v>
      </c>
      <c r="D75" s="125">
        <v>0</v>
      </c>
      <c r="E75" s="119"/>
      <c r="F75" s="119"/>
      <c r="G75" s="79"/>
    </row>
    <row r="76" spans="1:7" s="1" customFormat="1" ht="12" customHeight="1" x14ac:dyDescent="0.25">
      <c r="A76" s="82"/>
      <c r="B76" s="123" t="s">
        <v>93</v>
      </c>
      <c r="C76" s="124">
        <f>G38</f>
        <v>235000</v>
      </c>
      <c r="D76" s="125">
        <f>(C76/C80)</f>
        <v>0.24179835416606218</v>
      </c>
      <c r="E76" s="119"/>
      <c r="F76" s="119"/>
      <c r="G76" s="79"/>
    </row>
    <row r="77" spans="1:7" s="1" customFormat="1" ht="12" customHeight="1" x14ac:dyDescent="0.25">
      <c r="A77" s="82"/>
      <c r="B77" s="123" t="s">
        <v>53</v>
      </c>
      <c r="C77" s="124">
        <f>G50</f>
        <v>580604</v>
      </c>
      <c r="D77" s="125">
        <f>(C77/C80)</f>
        <v>0.59740038988183986</v>
      </c>
      <c r="E77" s="119"/>
      <c r="F77" s="119"/>
      <c r="G77" s="79"/>
    </row>
    <row r="78" spans="1:7" s="1" customFormat="1" ht="12" customHeight="1" x14ac:dyDescent="0.25">
      <c r="A78" s="82"/>
      <c r="B78" s="123" t="s">
        <v>94</v>
      </c>
      <c r="C78" s="126">
        <f>G55</f>
        <v>50000</v>
      </c>
      <c r="D78" s="125">
        <f>(C78/C80)</f>
        <v>5.1446458333204721E-2</v>
      </c>
      <c r="E78" s="127"/>
      <c r="F78" s="127"/>
      <c r="G78" s="79"/>
    </row>
    <row r="79" spans="1:7" s="1" customFormat="1" ht="12" customHeight="1" x14ac:dyDescent="0.25">
      <c r="A79" s="82"/>
      <c r="B79" s="123" t="s">
        <v>95</v>
      </c>
      <c r="C79" s="126">
        <f>G58</f>
        <v>46280.200000000004</v>
      </c>
      <c r="D79" s="125">
        <f>(C79/C80)</f>
        <v>4.7619047619047623E-2</v>
      </c>
      <c r="E79" s="127"/>
      <c r="F79" s="127"/>
      <c r="G79" s="79"/>
    </row>
    <row r="80" spans="1:7" s="1" customFormat="1" ht="12.75" customHeight="1" thickBot="1" x14ac:dyDescent="0.3">
      <c r="A80" s="82"/>
      <c r="B80" s="128" t="s">
        <v>96</v>
      </c>
      <c r="C80" s="129">
        <f>SUM(C74:C79)</f>
        <v>971884.2</v>
      </c>
      <c r="D80" s="130">
        <f>SUM(D74:D79)</f>
        <v>1</v>
      </c>
      <c r="E80" s="127"/>
      <c r="F80" s="127"/>
      <c r="G80" s="79"/>
    </row>
    <row r="81" spans="1:7" s="1" customFormat="1" ht="12" customHeight="1" x14ac:dyDescent="0.25">
      <c r="A81" s="82"/>
      <c r="B81" s="131"/>
      <c r="C81" s="132"/>
      <c r="D81" s="132"/>
      <c r="E81" s="132"/>
      <c r="F81" s="132"/>
      <c r="G81" s="79"/>
    </row>
    <row r="82" spans="1:7" s="1" customFormat="1" ht="12.75" customHeight="1" x14ac:dyDescent="0.25">
      <c r="A82" s="82"/>
      <c r="B82" s="133"/>
      <c r="C82" s="132"/>
      <c r="D82" s="132"/>
      <c r="E82" s="132"/>
      <c r="F82" s="132"/>
      <c r="G82" s="79"/>
    </row>
    <row r="83" spans="1:7" s="1" customFormat="1" ht="12" customHeight="1" thickBot="1" x14ac:dyDescent="0.3">
      <c r="A83" s="78"/>
      <c r="B83" s="134"/>
      <c r="C83" s="135" t="s">
        <v>97</v>
      </c>
      <c r="D83" s="136"/>
      <c r="E83" s="137"/>
      <c r="F83" s="138"/>
      <c r="G83" s="79"/>
    </row>
    <row r="84" spans="1:7" s="1" customFormat="1" ht="12" customHeight="1" x14ac:dyDescent="0.25">
      <c r="A84" s="82"/>
      <c r="B84" s="139" t="s">
        <v>98</v>
      </c>
      <c r="C84" s="140">
        <v>5500</v>
      </c>
      <c r="D84" s="140">
        <v>250</v>
      </c>
      <c r="E84" s="141">
        <v>6000</v>
      </c>
      <c r="F84" s="142"/>
      <c r="G84" s="80"/>
    </row>
    <row r="85" spans="1:7" s="1" customFormat="1" ht="12.75" customHeight="1" thickBot="1" x14ac:dyDescent="0.3">
      <c r="A85" s="82"/>
      <c r="B85" s="128" t="s">
        <v>99</v>
      </c>
      <c r="C85" s="129">
        <v>250</v>
      </c>
      <c r="D85" s="129">
        <f>(G59/D84)</f>
        <v>3887.5367999999999</v>
      </c>
      <c r="E85" s="143">
        <f>(G59/E84)</f>
        <v>161.98069999999998</v>
      </c>
      <c r="F85" s="142"/>
      <c r="G85" s="80"/>
    </row>
    <row r="86" spans="1:7" s="1" customFormat="1" ht="15.6" customHeight="1" x14ac:dyDescent="0.25">
      <c r="A86" s="82"/>
      <c r="B86" s="144" t="s">
        <v>100</v>
      </c>
      <c r="C86" s="145"/>
      <c r="D86" s="145"/>
      <c r="E86" s="145"/>
      <c r="F86" s="145"/>
      <c r="G86" s="81"/>
    </row>
    <row r="87" spans="1:7" ht="11.25" customHeight="1" x14ac:dyDescent="0.25">
      <c r="B87" s="146"/>
      <c r="C87" s="146"/>
      <c r="D87" s="146"/>
      <c r="E87" s="146"/>
      <c r="F87" s="146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2023-03-21T21:57:08Z</dcterms:modified>
  <cp:category/>
  <cp:contentStatus/>
</cp:coreProperties>
</file>