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ÑUBLE\Coelemu\"/>
    </mc:Choice>
  </mc:AlternateContent>
  <bookViews>
    <workbookView xWindow="0" yWindow="0" windowWidth="28800" windowHeight="11475"/>
  </bookViews>
  <sheets>
    <sheet name="Avena Secan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1" l="1"/>
  <c r="G38" i="1"/>
  <c r="G39" i="1"/>
  <c r="G40" i="1"/>
  <c r="G36" i="1"/>
  <c r="G41" i="1" l="1"/>
  <c r="G12" i="1"/>
  <c r="C67" i="1" l="1"/>
  <c r="D64" i="1" s="1"/>
  <c r="G30" i="1"/>
  <c r="G29" i="1"/>
  <c r="G28" i="1"/>
  <c r="G27" i="1"/>
  <c r="G21" i="1"/>
  <c r="G47" i="1"/>
  <c r="D61" i="1" l="1"/>
  <c r="D65" i="1"/>
  <c r="D66" i="1"/>
  <c r="G22" i="1"/>
  <c r="D63" i="1"/>
  <c r="G31" i="1"/>
  <c r="G44" i="1" l="1"/>
  <c r="G45" i="1" s="1"/>
  <c r="G46" i="1" s="1"/>
  <c r="D72" i="1" s="1"/>
  <c r="D67" i="1"/>
  <c r="G48" i="1" l="1"/>
  <c r="C72" i="1"/>
  <c r="E72" i="1"/>
</calcChain>
</file>

<file path=xl/sharedStrings.xml><?xml version="1.0" encoding="utf-8"?>
<sst xmlns="http://schemas.openxmlformats.org/spreadsheetml/2006/main" count="103" uniqueCount="85">
  <si>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</si>
  <si>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</si>
  <si>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</si>
  <si>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</si>
  <si>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</si>
  <si>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</si>
  <si>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</si>
  <si>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</si>
  <si>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</si>
  <si>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</si>
  <si>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</si>
  <si>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</si>
  <si>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</si>
  <si>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</si>
  <si>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</si>
  <si>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</si>
  <si>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</si>
  <si>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</si>
  <si>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</si>
  <si>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</si>
  <si>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</si>
  <si>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</si>
  <si>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</si>
  <si>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</si>
  <si>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</si>
  <si>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</si>
  <si>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</si>
  <si>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</si>
  <si>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</si>
  <si>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</si>
  <si>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</si>
  <si>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</si>
  <si>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Subtotal Insumos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</si>
  <si>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</si>
  <si>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</si>
  <si>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</si>
  <si>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</si>
  <si>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</si>
  <si>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</si>
  <si>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</si>
  <si>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</si>
  <si>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</si>
  <si>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</si>
  <si>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</si>
  <si>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</si>
  <si>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</si>
  <si>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</si>
  <si>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</si>
  <si>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</si>
  <si>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</si>
  <si>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</si>
  <si>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</si>
  <si>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</si>
  <si>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</si>
  <si>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</si>
  <si>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Avena secano</t>
  </si>
  <si>
    <t>Sativa</t>
  </si>
  <si>
    <t>MEDIO</t>
  </si>
  <si>
    <t>ñuble</t>
  </si>
  <si>
    <t>COELEMU</t>
  </si>
  <si>
    <t>TODAS</t>
  </si>
  <si>
    <t>MERCADO LOCAL</t>
  </si>
  <si>
    <t>DIC- ENE</t>
  </si>
  <si>
    <t>SEQUÍA</t>
  </si>
  <si>
    <t xml:space="preserve">Aplicación herbicida Barbecho </t>
  </si>
  <si>
    <t>Marzo</t>
  </si>
  <si>
    <t>HM</t>
  </si>
  <si>
    <t>Rastrajes</t>
  </si>
  <si>
    <t>Vibrocultivado</t>
  </si>
  <si>
    <t>Siembra</t>
  </si>
  <si>
    <t>Abril</t>
  </si>
  <si>
    <t>Rango</t>
  </si>
  <si>
    <t>Lt</t>
  </si>
  <si>
    <t>Septiembre</t>
  </si>
  <si>
    <t>SEMILLAS</t>
  </si>
  <si>
    <t>Semilla de Avena</t>
  </si>
  <si>
    <t>Octubre</t>
  </si>
  <si>
    <t>Mezcla  9-41-12</t>
  </si>
  <si>
    <t>RENDIMIENTO (kg/Há.)</t>
  </si>
  <si>
    <t>PRECIO ESPERADO ($/kg)</t>
  </si>
  <si>
    <t>ESCENARIOS COSTO UNITARIO  (kg/ha)</t>
  </si>
  <si>
    <t>Rendimiento (kg/hà)</t>
  </si>
  <si>
    <t>Costo unitario ($/kg) (*)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</si>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</sst>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theme="0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4" fillId="0" borderId="21"/>
  </cellStyleXfs>
  <cellXfs count="14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3" fontId="1" fillId="2" borderId="6" xfId="0" applyNumberFormat="1" applyFont="1" applyFill="1" applyBorder="1" applyAlignment="1">
      <alignment horizontal="right" wrapText="1"/>
    </xf>
    <xf numFmtId="0" fontId="0" fillId="2" borderId="10" xfId="0" applyFont="1" applyFill="1" applyBorder="1" applyAlignment="1"/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3" fontId="2" fillId="3" borderId="6" xfId="0" applyNumberFormat="1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horizontal="left" vertical="center" wrapText="1"/>
    </xf>
    <xf numFmtId="3" fontId="1" fillId="2" borderId="6" xfId="0" applyNumberFormat="1" applyFont="1" applyFill="1" applyBorder="1" applyAlignment="1"/>
    <xf numFmtId="0" fontId="0" fillId="2" borderId="19" xfId="0" applyFont="1" applyFill="1" applyBorder="1" applyAlignment="1"/>
    <xf numFmtId="0" fontId="0" fillId="2" borderId="23" xfId="0" applyFont="1" applyFill="1" applyBorder="1" applyAlignment="1"/>
    <xf numFmtId="0" fontId="0" fillId="0" borderId="21" xfId="0" applyNumberFormat="1" applyFont="1" applyBorder="1" applyAlignment="1"/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2" fillId="2" borderId="21" xfId="0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vertical="center" wrapText="1"/>
    </xf>
    <xf numFmtId="0" fontId="7" fillId="10" borderId="55" xfId="0" applyFont="1" applyFill="1" applyBorder="1" applyAlignment="1">
      <alignment horizontal="right" wrapText="1"/>
    </xf>
    <xf numFmtId="0" fontId="1" fillId="2" borderId="7" xfId="0" applyFont="1" applyFill="1" applyBorder="1" applyAlignment="1"/>
    <xf numFmtId="3" fontId="7" fillId="10" borderId="55" xfId="0" applyNumberFormat="1" applyFont="1" applyFill="1" applyBorder="1" applyAlignment="1">
      <alignment horizontal="right"/>
    </xf>
    <xf numFmtId="0" fontId="7" fillId="10" borderId="56" xfId="0" applyFont="1" applyFill="1" applyBorder="1" applyAlignment="1">
      <alignment horizontal="right"/>
    </xf>
    <xf numFmtId="17" fontId="7" fillId="10" borderId="58" xfId="0" applyNumberFormat="1" applyFont="1" applyFill="1" applyBorder="1" applyAlignment="1">
      <alignment horizontal="right"/>
    </xf>
    <xf numFmtId="3" fontId="7" fillId="10" borderId="58" xfId="0" applyNumberFormat="1" applyFont="1" applyFill="1" applyBorder="1" applyAlignment="1">
      <alignment horizontal="right"/>
    </xf>
    <xf numFmtId="3" fontId="7" fillId="10" borderId="56" xfId="0" applyNumberFormat="1" applyFont="1" applyFill="1" applyBorder="1" applyAlignment="1">
      <alignment horizontal="right"/>
    </xf>
    <xf numFmtId="0" fontId="7" fillId="10" borderId="58" xfId="0" applyFont="1" applyFill="1" applyBorder="1" applyAlignment="1">
      <alignment horizontal="right"/>
    </xf>
    <xf numFmtId="17" fontId="7" fillId="0" borderId="57" xfId="0" applyNumberFormat="1" applyFont="1" applyBorder="1" applyAlignment="1">
      <alignment horizontal="right"/>
    </xf>
    <xf numFmtId="0" fontId="7" fillId="0" borderId="59" xfId="0" applyFont="1" applyBorder="1" applyAlignment="1">
      <alignment horizontal="right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justify" wrapText="1"/>
    </xf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 wrapText="1"/>
    </xf>
    <xf numFmtId="0" fontId="9" fillId="0" borderId="60" xfId="0" applyFont="1" applyBorder="1" applyAlignment="1">
      <alignment horizontal="left" vertical="center" wrapText="1"/>
    </xf>
    <xf numFmtId="0" fontId="9" fillId="0" borderId="61" xfId="0" applyFont="1" applyBorder="1" applyAlignment="1">
      <alignment horizontal="center"/>
    </xf>
    <xf numFmtId="3" fontId="9" fillId="0" borderId="61" xfId="0" applyNumberFormat="1" applyFont="1" applyBorder="1"/>
    <xf numFmtId="3" fontId="1" fillId="2" borderId="12" xfId="0" applyNumberFormat="1" applyFont="1" applyFill="1" applyBorder="1" applyAlignment="1"/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49" fontId="6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1" fillId="0" borderId="60" xfId="1" applyFont="1" applyBorder="1" applyAlignment="1">
      <alignment horizontal="left"/>
    </xf>
    <xf numFmtId="0" fontId="1" fillId="0" borderId="61" xfId="1" applyFont="1" applyBorder="1" applyAlignment="1">
      <alignment horizontal="center"/>
    </xf>
    <xf numFmtId="3" fontId="1" fillId="0" borderId="61" xfId="1" applyNumberFormat="1" applyFont="1" applyBorder="1" applyAlignment="1">
      <alignment horizontal="right"/>
    </xf>
    <xf numFmtId="0" fontId="1" fillId="0" borderId="62" xfId="1" applyFont="1" applyBorder="1" applyAlignment="1">
      <alignment horizontal="left"/>
    </xf>
    <xf numFmtId="0" fontId="1" fillId="0" borderId="63" xfId="1" applyFont="1" applyBorder="1" applyAlignment="1">
      <alignment horizontal="center"/>
    </xf>
    <xf numFmtId="3" fontId="1" fillId="0" borderId="63" xfId="1" applyNumberFormat="1" applyFont="1" applyBorder="1" applyAlignment="1">
      <alignment horizontal="right"/>
    </xf>
    <xf numFmtId="0" fontId="10" fillId="10" borderId="63" xfId="0" applyFont="1" applyFill="1" applyBorder="1" applyAlignment="1">
      <alignment horizontal="left" vertical="center" wrapText="1"/>
    </xf>
    <xf numFmtId="0" fontId="11" fillId="10" borderId="63" xfId="0" applyFont="1" applyFill="1" applyBorder="1" applyAlignment="1">
      <alignment horizontal="center" vertical="center" wrapText="1"/>
    </xf>
    <xf numFmtId="3" fontId="11" fillId="10" borderId="63" xfId="0" applyNumberFormat="1" applyFont="1" applyFill="1" applyBorder="1" applyAlignment="1">
      <alignment horizontal="center" vertical="center" wrapText="1"/>
    </xf>
    <xf numFmtId="0" fontId="9" fillId="0" borderId="64" xfId="0" applyFont="1" applyBorder="1"/>
    <xf numFmtId="0" fontId="9" fillId="0" borderId="64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1" fillId="0" borderId="64" xfId="1" applyFont="1" applyBorder="1" applyAlignment="1">
      <alignment horizontal="center"/>
    </xf>
    <xf numFmtId="3" fontId="7" fillId="0" borderId="64" xfId="0" applyNumberFormat="1" applyFont="1" applyBorder="1"/>
    <xf numFmtId="0" fontId="10" fillId="0" borderId="64" xfId="0" applyFont="1" applyBorder="1"/>
    <xf numFmtId="0" fontId="9" fillId="0" borderId="63" xfId="0" applyFont="1" applyBorder="1"/>
    <xf numFmtId="0" fontId="9" fillId="0" borderId="63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3" fontId="7" fillId="0" borderId="63" xfId="0" applyNumberFormat="1" applyFont="1" applyBorder="1"/>
    <xf numFmtId="0" fontId="10" fillId="0" borderId="63" xfId="0" applyFont="1" applyBorder="1"/>
    <xf numFmtId="0" fontId="1" fillId="2" borderId="18" xfId="0" applyFont="1" applyFill="1" applyBorder="1" applyAlignment="1">
      <alignment horizontal="center"/>
    </xf>
    <xf numFmtId="0" fontId="1" fillId="2" borderId="24" xfId="0" applyFont="1" applyFill="1" applyBorder="1" applyAlignment="1"/>
    <xf numFmtId="3" fontId="1" fillId="2" borderId="24" xfId="0" applyNumberFormat="1" applyFont="1" applyFill="1" applyBorder="1" applyAlignment="1"/>
    <xf numFmtId="49" fontId="6" fillId="5" borderId="25" xfId="0" applyNumberFormat="1" applyFont="1" applyFill="1" applyBorder="1" applyAlignment="1">
      <alignment vertical="center"/>
    </xf>
    <xf numFmtId="0" fontId="6" fillId="5" borderId="26" xfId="0" applyFont="1" applyFill="1" applyBorder="1" applyAlignment="1">
      <alignment vertical="center"/>
    </xf>
    <xf numFmtId="164" fontId="6" fillId="5" borderId="27" xfId="0" applyNumberFormat="1" applyFont="1" applyFill="1" applyBorder="1" applyAlignment="1">
      <alignment vertical="center"/>
    </xf>
    <xf numFmtId="49" fontId="6" fillId="3" borderId="28" xfId="0" applyNumberFormat="1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164" fontId="6" fillId="3" borderId="29" xfId="0" applyNumberFormat="1" applyFont="1" applyFill="1" applyBorder="1" applyAlignment="1">
      <alignment vertical="center"/>
    </xf>
    <xf numFmtId="49" fontId="6" fillId="5" borderId="28" xfId="0" applyNumberFormat="1" applyFont="1" applyFill="1" applyBorder="1" applyAlignment="1">
      <alignment vertical="center"/>
    </xf>
    <xf numFmtId="0" fontId="6" fillId="5" borderId="15" xfId="0" applyFont="1" applyFill="1" applyBorder="1" applyAlignment="1">
      <alignment vertical="center"/>
    </xf>
    <xf numFmtId="164" fontId="6" fillId="5" borderId="29" xfId="0" applyNumberFormat="1" applyFont="1" applyFill="1" applyBorder="1" applyAlignment="1">
      <alignment vertical="center"/>
    </xf>
    <xf numFmtId="49" fontId="6" fillId="5" borderId="30" xfId="0" applyNumberFormat="1" applyFont="1" applyFill="1" applyBorder="1" applyAlignment="1">
      <alignment vertical="center"/>
    </xf>
    <xf numFmtId="0" fontId="6" fillId="5" borderId="31" xfId="0" applyFont="1" applyFill="1" applyBorder="1" applyAlignment="1">
      <alignment vertical="center"/>
    </xf>
    <xf numFmtId="164" fontId="6" fillId="6" borderId="32" xfId="0" applyNumberFormat="1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164" fontId="6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3" fillId="2" borderId="43" xfId="0" applyNumberFormat="1" applyFont="1" applyFill="1" applyBorder="1" applyAlignment="1">
      <alignment vertical="center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49" fontId="1" fillId="2" borderId="46" xfId="0" applyNumberFormat="1" applyFont="1" applyFill="1" applyBorder="1" applyAlignment="1">
      <alignment vertical="center"/>
    </xf>
    <xf numFmtId="0" fontId="1" fillId="2" borderId="21" xfId="0" applyFont="1" applyFill="1" applyBorder="1" applyAlignment="1"/>
    <xf numFmtId="0" fontId="1" fillId="2" borderId="47" xfId="0" applyFont="1" applyFill="1" applyBorder="1" applyAlignment="1"/>
    <xf numFmtId="49" fontId="1" fillId="2" borderId="48" xfId="0" applyNumberFormat="1" applyFont="1" applyFill="1" applyBorder="1" applyAlignment="1">
      <alignment vertical="center"/>
    </xf>
    <xf numFmtId="0" fontId="1" fillId="2" borderId="49" xfId="0" applyFont="1" applyFill="1" applyBorder="1" applyAlignment="1"/>
    <xf numFmtId="0" fontId="1" fillId="2" borderId="50" xfId="0" applyFont="1" applyFill="1" applyBorder="1" applyAlignment="1"/>
    <xf numFmtId="0" fontId="1" fillId="9" borderId="42" xfId="0" applyFont="1" applyFill="1" applyBorder="1" applyAlignment="1"/>
    <xf numFmtId="0" fontId="1" fillId="7" borderId="21" xfId="0" applyFont="1" applyFill="1" applyBorder="1" applyAlignment="1"/>
    <xf numFmtId="49" fontId="3" fillId="8" borderId="33" xfId="0" applyNumberFormat="1" applyFont="1" applyFill="1" applyBorder="1" applyAlignment="1">
      <alignment vertical="center"/>
    </xf>
    <xf numFmtId="49" fontId="3" fillId="8" borderId="22" xfId="0" applyNumberFormat="1" applyFont="1" applyFill="1" applyBorder="1" applyAlignment="1">
      <alignment vertical="center"/>
    </xf>
    <xf numFmtId="49" fontId="1" fillId="8" borderId="34" xfId="0" applyNumberFormat="1" applyFont="1" applyFill="1" applyBorder="1" applyAlignment="1"/>
    <xf numFmtId="49" fontId="3" fillId="2" borderId="35" xfId="0" applyNumberFormat="1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vertical="center"/>
    </xf>
    <xf numFmtId="9" fontId="1" fillId="2" borderId="36" xfId="0" applyNumberFormat="1" applyFont="1" applyFill="1" applyBorder="1" applyAlignment="1"/>
    <xf numFmtId="0" fontId="3" fillId="2" borderId="6" xfId="0" applyNumberFormat="1" applyFont="1" applyFill="1" applyBorder="1" applyAlignment="1">
      <alignment vertical="center"/>
    </xf>
    <xf numFmtId="165" fontId="3" fillId="2" borderId="6" xfId="0" applyNumberFormat="1" applyFont="1" applyFill="1" applyBorder="1" applyAlignment="1">
      <alignment vertical="center"/>
    </xf>
    <xf numFmtId="0" fontId="6" fillId="7" borderId="21" xfId="0" applyFont="1" applyFill="1" applyBorder="1" applyAlignment="1">
      <alignment vertical="center"/>
    </xf>
    <xf numFmtId="49" fontId="3" fillId="8" borderId="37" xfId="0" applyNumberFormat="1" applyFont="1" applyFill="1" applyBorder="1" applyAlignment="1">
      <alignment vertical="center"/>
    </xf>
    <xf numFmtId="165" fontId="3" fillId="8" borderId="38" xfId="0" applyNumberFormat="1" applyFont="1" applyFill="1" applyBorder="1" applyAlignment="1">
      <alignment vertical="center"/>
    </xf>
    <xf numFmtId="9" fontId="3" fillId="8" borderId="39" xfId="0" applyNumberFormat="1" applyFont="1" applyFill="1" applyBorder="1" applyAlignment="1">
      <alignment vertical="center"/>
    </xf>
    <xf numFmtId="0" fontId="6" fillId="9" borderId="20" xfId="0" applyFont="1" applyFill="1" applyBorder="1" applyAlignment="1">
      <alignment vertical="center"/>
    </xf>
    <xf numFmtId="49" fontId="13" fillId="9" borderId="21" xfId="0" applyNumberFormat="1" applyFont="1" applyFill="1" applyBorder="1" applyAlignment="1">
      <alignment vertical="center"/>
    </xf>
    <xf numFmtId="0" fontId="6" fillId="9" borderId="21" xfId="0" applyFont="1" applyFill="1" applyBorder="1" applyAlignment="1">
      <alignment vertical="center"/>
    </xf>
    <xf numFmtId="0" fontId="6" fillId="9" borderId="51" xfId="0" applyFont="1" applyFill="1" applyBorder="1" applyAlignment="1">
      <alignment vertical="center"/>
    </xf>
    <xf numFmtId="0" fontId="6" fillId="7" borderId="20" xfId="0" applyFont="1" applyFill="1" applyBorder="1" applyAlignment="1">
      <alignment vertical="center"/>
    </xf>
    <xf numFmtId="49" fontId="3" fillId="8" borderId="52" xfId="0" applyNumberFormat="1" applyFont="1" applyFill="1" applyBorder="1" applyAlignment="1">
      <alignment vertical="center"/>
    </xf>
    <xf numFmtId="0" fontId="3" fillId="8" borderId="53" xfId="0" applyNumberFormat="1" applyFont="1" applyFill="1" applyBorder="1" applyAlignment="1">
      <alignment vertical="center"/>
    </xf>
    <xf numFmtId="0" fontId="3" fillId="8" borderId="54" xfId="0" applyNumberFormat="1" applyFont="1" applyFill="1" applyBorder="1" applyAlignment="1">
      <alignment vertical="center"/>
    </xf>
    <xf numFmtId="0" fontId="3" fillId="7" borderId="21" xfId="0" applyFont="1" applyFill="1" applyBorder="1" applyAlignment="1">
      <alignment vertical="center"/>
    </xf>
    <xf numFmtId="164" fontId="3" fillId="2" borderId="21" xfId="0" applyNumberFormat="1" applyFont="1" applyFill="1" applyBorder="1" applyAlignment="1">
      <alignment vertical="center"/>
    </xf>
    <xf numFmtId="165" fontId="3" fillId="8" borderId="39" xfId="0" applyNumberFormat="1" applyFont="1" applyFill="1" applyBorder="1" applyAlignment="1">
      <alignment vertical="center"/>
    </xf>
    <xf numFmtId="49" fontId="13" fillId="9" borderId="40" xfId="0" applyNumberFormat="1" applyFont="1" applyFill="1" applyBorder="1" applyAlignment="1">
      <alignment vertical="center"/>
    </xf>
    <xf numFmtId="0" fontId="3" fillId="9" borderId="41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8" fillId="3" borderId="6" xfId="0" applyNumberFormat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847725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3"/>
  <sheetViews>
    <sheetView showGridLines="0" tabSelected="1" workbookViewId="0">
      <selection activeCell="J21" sqref="J2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5.8554687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thickBot="1" x14ac:dyDescent="0.3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25" t="s">
        <v>0</v>
      </c>
      <c r="C9" s="26" t="s">
        <v>55</v>
      </c>
      <c r="D9" s="27"/>
      <c r="E9" s="138" t="s">
        <v>78</v>
      </c>
      <c r="F9" s="139"/>
      <c r="G9" s="28">
        <v>3500</v>
      </c>
    </row>
    <row r="10" spans="1:7" ht="38.25" customHeight="1" x14ac:dyDescent="0.25">
      <c r="A10" s="5"/>
      <c r="B10" s="6" t="s">
        <v>1</v>
      </c>
      <c r="C10" s="29" t="s">
        <v>56</v>
      </c>
      <c r="D10" s="27"/>
      <c r="E10" s="136" t="s">
        <v>2</v>
      </c>
      <c r="F10" s="137"/>
      <c r="G10" s="30">
        <v>44958</v>
      </c>
    </row>
    <row r="11" spans="1:7" ht="18" customHeight="1" x14ac:dyDescent="0.25">
      <c r="A11" s="5"/>
      <c r="B11" s="6" t="s">
        <v>3</v>
      </c>
      <c r="C11" s="29" t="s">
        <v>57</v>
      </c>
      <c r="D11" s="27"/>
      <c r="E11" s="136" t="s">
        <v>79</v>
      </c>
      <c r="F11" s="137"/>
      <c r="G11" s="31">
        <v>1000</v>
      </c>
    </row>
    <row r="12" spans="1:7" ht="11.25" customHeight="1" x14ac:dyDescent="0.25">
      <c r="A12" s="5"/>
      <c r="B12" s="6" t="s">
        <v>4</v>
      </c>
      <c r="C12" s="29" t="s">
        <v>58</v>
      </c>
      <c r="D12" s="27"/>
      <c r="E12" s="22" t="s">
        <v>5</v>
      </c>
      <c r="F12" s="23"/>
      <c r="G12" s="32">
        <f>G9*G11</f>
        <v>3500000</v>
      </c>
    </row>
    <row r="13" spans="1:7" ht="11.25" customHeight="1" x14ac:dyDescent="0.25">
      <c r="A13" s="5"/>
      <c r="B13" s="6" t="s">
        <v>6</v>
      </c>
      <c r="C13" s="29" t="s">
        <v>59</v>
      </c>
      <c r="D13" s="27"/>
      <c r="E13" s="136" t="s">
        <v>7</v>
      </c>
      <c r="F13" s="137"/>
      <c r="G13" s="33" t="s">
        <v>61</v>
      </c>
    </row>
    <row r="14" spans="1:7" ht="13.5" customHeight="1" x14ac:dyDescent="0.25">
      <c r="A14" s="5"/>
      <c r="B14" s="6" t="s">
        <v>8</v>
      </c>
      <c r="C14" s="29" t="s">
        <v>60</v>
      </c>
      <c r="D14" s="27"/>
      <c r="E14" s="136" t="s">
        <v>9</v>
      </c>
      <c r="F14" s="137"/>
      <c r="G14" s="30" t="s">
        <v>62</v>
      </c>
    </row>
    <row r="15" spans="1:7" ht="25.5" customHeight="1" thickBot="1" x14ac:dyDescent="0.3">
      <c r="A15" s="5"/>
      <c r="B15" s="6" t="s">
        <v>10</v>
      </c>
      <c r="C15" s="34">
        <v>44983</v>
      </c>
      <c r="D15" s="27"/>
      <c r="E15" s="140" t="s">
        <v>11</v>
      </c>
      <c r="F15" s="141"/>
      <c r="G15" s="35" t="s">
        <v>63</v>
      </c>
    </row>
    <row r="16" spans="1:7" ht="12" customHeight="1" x14ac:dyDescent="0.25">
      <c r="A16" s="2"/>
      <c r="B16" s="36"/>
      <c r="C16" s="37"/>
      <c r="D16" s="38"/>
      <c r="E16" s="39"/>
      <c r="F16" s="39"/>
      <c r="G16" s="40"/>
    </row>
    <row r="17" spans="1:7" ht="12" customHeight="1" x14ac:dyDescent="0.25">
      <c r="A17" s="8"/>
      <c r="B17" s="142" t="s">
        <v>12</v>
      </c>
      <c r="C17" s="143"/>
      <c r="D17" s="143"/>
      <c r="E17" s="143"/>
      <c r="F17" s="143"/>
      <c r="G17" s="143"/>
    </row>
    <row r="18" spans="1:7" ht="12" customHeight="1" x14ac:dyDescent="0.25">
      <c r="A18" s="2"/>
      <c r="B18" s="41"/>
      <c r="C18" s="42"/>
      <c r="D18" s="42"/>
      <c r="E18" s="42"/>
      <c r="F18" s="43"/>
      <c r="G18" s="43"/>
    </row>
    <row r="19" spans="1:7" ht="12" customHeight="1" x14ac:dyDescent="0.25">
      <c r="A19" s="5"/>
      <c r="B19" s="44" t="s">
        <v>13</v>
      </c>
      <c r="C19" s="45"/>
      <c r="D19" s="46"/>
      <c r="E19" s="46"/>
      <c r="F19" s="46"/>
      <c r="G19" s="46"/>
    </row>
    <row r="20" spans="1:7" ht="24" customHeight="1" thickBot="1" x14ac:dyDescent="0.3">
      <c r="A20" s="8"/>
      <c r="B20" s="47" t="s">
        <v>14</v>
      </c>
      <c r="C20" s="47" t="s">
        <v>15</v>
      </c>
      <c r="D20" s="47" t="s">
        <v>16</v>
      </c>
      <c r="E20" s="47" t="s">
        <v>17</v>
      </c>
      <c r="F20" s="47" t="s">
        <v>18</v>
      </c>
      <c r="G20" s="47" t="s">
        <v>19</v>
      </c>
    </row>
    <row r="21" spans="1:7" ht="27" customHeight="1" x14ac:dyDescent="0.25">
      <c r="A21" s="8"/>
      <c r="B21" s="48" t="s">
        <v>64</v>
      </c>
      <c r="C21" s="49" t="s">
        <v>20</v>
      </c>
      <c r="D21" s="49">
        <v>1</v>
      </c>
      <c r="E21" s="49" t="s">
        <v>65</v>
      </c>
      <c r="F21" s="50">
        <v>27000</v>
      </c>
      <c r="G21" s="7">
        <f>(D21*F21)</f>
        <v>27000</v>
      </c>
    </row>
    <row r="22" spans="1:7" ht="12.75" customHeight="1" x14ac:dyDescent="0.25">
      <c r="A22" s="8"/>
      <c r="B22" s="9" t="s">
        <v>21</v>
      </c>
      <c r="C22" s="10"/>
      <c r="D22" s="10"/>
      <c r="E22" s="10"/>
      <c r="F22" s="11"/>
      <c r="G22" s="12">
        <f>SUM(G21:G21)</f>
        <v>27000</v>
      </c>
    </row>
    <row r="23" spans="1:7" ht="12" customHeight="1" x14ac:dyDescent="0.25">
      <c r="A23" s="2"/>
      <c r="B23" s="41"/>
      <c r="C23" s="43"/>
      <c r="D23" s="43"/>
      <c r="E23" s="43"/>
      <c r="F23" s="51"/>
      <c r="G23" s="51"/>
    </row>
    <row r="24" spans="1:7" ht="12" customHeight="1" x14ac:dyDescent="0.25">
      <c r="A24" s="2"/>
      <c r="B24" s="52"/>
      <c r="C24" s="53"/>
      <c r="D24" s="53"/>
      <c r="E24" s="53"/>
      <c r="F24" s="54"/>
      <c r="G24" s="54"/>
    </row>
    <row r="25" spans="1:7" ht="12" customHeight="1" x14ac:dyDescent="0.25">
      <c r="A25" s="5"/>
      <c r="B25" s="55" t="s">
        <v>22</v>
      </c>
      <c r="C25" s="56"/>
      <c r="D25" s="57"/>
      <c r="E25" s="57"/>
      <c r="F25" s="58"/>
      <c r="G25" s="58"/>
    </row>
    <row r="26" spans="1:7" ht="24" customHeight="1" thickBot="1" x14ac:dyDescent="0.3">
      <c r="A26" s="5"/>
      <c r="B26" s="59" t="s">
        <v>14</v>
      </c>
      <c r="C26" s="59" t="s">
        <v>15</v>
      </c>
      <c r="D26" s="59" t="s">
        <v>16</v>
      </c>
      <c r="E26" s="59" t="s">
        <v>17</v>
      </c>
      <c r="F26" s="60" t="s">
        <v>18</v>
      </c>
      <c r="G26" s="59" t="s">
        <v>19</v>
      </c>
    </row>
    <row r="27" spans="1:7" ht="12.75" customHeight="1" thickBot="1" x14ac:dyDescent="0.3">
      <c r="A27" s="8"/>
      <c r="B27" s="61" t="s">
        <v>23</v>
      </c>
      <c r="C27" s="62" t="s">
        <v>66</v>
      </c>
      <c r="D27" s="62">
        <v>0.1</v>
      </c>
      <c r="E27" s="62" t="s">
        <v>65</v>
      </c>
      <c r="F27" s="63">
        <v>160000</v>
      </c>
      <c r="G27" s="7">
        <f t="shared" ref="G27:G30" si="0">(D27*F27)</f>
        <v>16000</v>
      </c>
    </row>
    <row r="28" spans="1:7" ht="12.75" customHeight="1" thickBot="1" x14ac:dyDescent="0.3">
      <c r="A28" s="8"/>
      <c r="B28" s="64" t="s">
        <v>67</v>
      </c>
      <c r="C28" s="62" t="s">
        <v>66</v>
      </c>
      <c r="D28" s="65">
        <v>0.1</v>
      </c>
      <c r="E28" s="65" t="s">
        <v>65</v>
      </c>
      <c r="F28" s="63">
        <v>1500000</v>
      </c>
      <c r="G28" s="7">
        <f t="shared" si="0"/>
        <v>150000</v>
      </c>
    </row>
    <row r="29" spans="1:7" ht="12.75" customHeight="1" thickBot="1" x14ac:dyDescent="0.3">
      <c r="A29" s="8"/>
      <c r="B29" s="64" t="s">
        <v>68</v>
      </c>
      <c r="C29" s="62" t="s">
        <v>66</v>
      </c>
      <c r="D29" s="65">
        <v>0.1</v>
      </c>
      <c r="E29" s="65" t="s">
        <v>65</v>
      </c>
      <c r="F29" s="66">
        <v>270000</v>
      </c>
      <c r="G29" s="7">
        <f t="shared" si="0"/>
        <v>27000</v>
      </c>
    </row>
    <row r="30" spans="1:7" ht="12.75" customHeight="1" x14ac:dyDescent="0.25">
      <c r="A30" s="8"/>
      <c r="B30" s="64" t="s">
        <v>69</v>
      </c>
      <c r="C30" s="62" t="s">
        <v>66</v>
      </c>
      <c r="D30" s="65">
        <v>0.1</v>
      </c>
      <c r="E30" s="65" t="s">
        <v>70</v>
      </c>
      <c r="F30" s="66">
        <v>250000</v>
      </c>
      <c r="G30" s="7">
        <f t="shared" si="0"/>
        <v>25000</v>
      </c>
    </row>
    <row r="31" spans="1:7" ht="12.75" customHeight="1" x14ac:dyDescent="0.25">
      <c r="A31" s="5"/>
      <c r="B31" s="13" t="s">
        <v>24</v>
      </c>
      <c r="C31" s="14"/>
      <c r="D31" s="14"/>
      <c r="E31" s="14"/>
      <c r="F31" s="15"/>
      <c r="G31" s="16">
        <f>SUM(G27:G30)</f>
        <v>218000</v>
      </c>
    </row>
    <row r="32" spans="1:7" ht="12" customHeight="1" x14ac:dyDescent="0.25">
      <c r="A32" s="2"/>
      <c r="B32" s="52"/>
      <c r="C32" s="53"/>
      <c r="D32" s="53"/>
      <c r="E32" s="53"/>
      <c r="F32" s="54"/>
      <c r="G32" s="54"/>
    </row>
    <row r="33" spans="1:11" ht="12" customHeight="1" x14ac:dyDescent="0.25">
      <c r="A33" s="5"/>
      <c r="B33" s="55" t="s">
        <v>25</v>
      </c>
      <c r="C33" s="56"/>
      <c r="D33" s="57"/>
      <c r="E33" s="57"/>
      <c r="F33" s="58"/>
      <c r="G33" s="58"/>
    </row>
    <row r="34" spans="1:11" ht="24" customHeight="1" x14ac:dyDescent="0.25">
      <c r="A34" s="5"/>
      <c r="B34" s="60" t="s">
        <v>26</v>
      </c>
      <c r="C34" s="60" t="s">
        <v>27</v>
      </c>
      <c r="D34" s="60" t="s">
        <v>28</v>
      </c>
      <c r="E34" s="60" t="s">
        <v>17</v>
      </c>
      <c r="F34" s="60" t="s">
        <v>18</v>
      </c>
      <c r="G34" s="60" t="s">
        <v>19</v>
      </c>
      <c r="K34" s="21"/>
    </row>
    <row r="35" spans="1:11" ht="12.75" customHeight="1" x14ac:dyDescent="0.25">
      <c r="A35" s="8"/>
      <c r="B35" s="67" t="s">
        <v>31</v>
      </c>
      <c r="C35" s="68"/>
      <c r="D35" s="68"/>
      <c r="E35" s="68"/>
      <c r="F35" s="69"/>
      <c r="G35" s="17"/>
      <c r="K35" s="21"/>
    </row>
    <row r="36" spans="1:11" ht="12.75" customHeight="1" x14ac:dyDescent="0.25">
      <c r="A36" s="8"/>
      <c r="B36" s="70" t="s">
        <v>71</v>
      </c>
      <c r="C36" s="71" t="s">
        <v>72</v>
      </c>
      <c r="D36" s="72">
        <v>2</v>
      </c>
      <c r="E36" s="73" t="s">
        <v>73</v>
      </c>
      <c r="F36" s="74">
        <v>20000</v>
      </c>
      <c r="G36" s="18">
        <f>(D36*F36)*1.19</f>
        <v>47600</v>
      </c>
    </row>
    <row r="37" spans="1:11" ht="12.75" customHeight="1" x14ac:dyDescent="0.25">
      <c r="A37" s="8"/>
      <c r="B37" s="75" t="s">
        <v>74</v>
      </c>
      <c r="C37" s="71"/>
      <c r="D37" s="72"/>
      <c r="E37" s="73"/>
      <c r="F37" s="74"/>
      <c r="G37" s="18">
        <f t="shared" ref="G37:G40" si="1">(D37*F37)*1.19</f>
        <v>0</v>
      </c>
    </row>
    <row r="38" spans="1:11" ht="12.75" customHeight="1" x14ac:dyDescent="0.25">
      <c r="A38" s="8"/>
      <c r="B38" s="76" t="s">
        <v>75</v>
      </c>
      <c r="C38" s="77" t="s">
        <v>30</v>
      </c>
      <c r="D38" s="78">
        <v>190</v>
      </c>
      <c r="E38" s="77" t="s">
        <v>76</v>
      </c>
      <c r="F38" s="79">
        <v>1000</v>
      </c>
      <c r="G38" s="18">
        <f t="shared" si="1"/>
        <v>226100</v>
      </c>
    </row>
    <row r="39" spans="1:11" ht="12.75" customHeight="1" x14ac:dyDescent="0.25">
      <c r="A39" s="8"/>
      <c r="B39" s="80" t="s">
        <v>29</v>
      </c>
      <c r="C39" s="77"/>
      <c r="D39" s="78"/>
      <c r="E39" s="77"/>
      <c r="F39" s="79"/>
      <c r="G39" s="18">
        <f t="shared" si="1"/>
        <v>0</v>
      </c>
    </row>
    <row r="40" spans="1:11" ht="12.75" customHeight="1" x14ac:dyDescent="0.25">
      <c r="A40" s="8"/>
      <c r="B40" s="76" t="s">
        <v>77</v>
      </c>
      <c r="C40" s="77" t="s">
        <v>30</v>
      </c>
      <c r="D40" s="78">
        <v>260</v>
      </c>
      <c r="E40" s="77" t="s">
        <v>76</v>
      </c>
      <c r="F40" s="79">
        <v>1200</v>
      </c>
      <c r="G40" s="18">
        <f t="shared" si="1"/>
        <v>371280</v>
      </c>
    </row>
    <row r="41" spans="1:11" ht="13.5" customHeight="1" x14ac:dyDescent="0.25">
      <c r="A41" s="5"/>
      <c r="B41" s="13" t="s">
        <v>32</v>
      </c>
      <c r="C41" s="14"/>
      <c r="D41" s="14"/>
      <c r="E41" s="14"/>
      <c r="F41" s="15"/>
      <c r="G41" s="16">
        <f>SUM(G35:G40)</f>
        <v>644980</v>
      </c>
    </row>
    <row r="42" spans="1:11" ht="12" customHeight="1" x14ac:dyDescent="0.25">
      <c r="A42" s="2"/>
      <c r="B42" s="52"/>
      <c r="C42" s="53"/>
      <c r="D42" s="53"/>
      <c r="E42" s="81"/>
      <c r="F42" s="54"/>
      <c r="G42" s="54"/>
    </row>
    <row r="43" spans="1:11" ht="12" customHeight="1" x14ac:dyDescent="0.25">
      <c r="A43" s="2"/>
      <c r="B43" s="82"/>
      <c r="C43" s="82"/>
      <c r="D43" s="82"/>
      <c r="E43" s="82"/>
      <c r="F43" s="83"/>
      <c r="G43" s="83"/>
    </row>
    <row r="44" spans="1:11" ht="12" customHeight="1" x14ac:dyDescent="0.25">
      <c r="A44" s="20"/>
      <c r="B44" s="84" t="s">
        <v>34</v>
      </c>
      <c r="C44" s="85"/>
      <c r="D44" s="85"/>
      <c r="E44" s="85"/>
      <c r="F44" s="85"/>
      <c r="G44" s="86">
        <f>G22+G31+G41</f>
        <v>889980</v>
      </c>
    </row>
    <row r="45" spans="1:11" ht="12" customHeight="1" x14ac:dyDescent="0.25">
      <c r="A45" s="20"/>
      <c r="B45" s="87" t="s">
        <v>35</v>
      </c>
      <c r="C45" s="88"/>
      <c r="D45" s="88"/>
      <c r="E45" s="88"/>
      <c r="F45" s="88"/>
      <c r="G45" s="89">
        <f>G44*0.05</f>
        <v>44499</v>
      </c>
    </row>
    <row r="46" spans="1:11" ht="12" customHeight="1" x14ac:dyDescent="0.25">
      <c r="A46" s="20"/>
      <c r="B46" s="90" t="s">
        <v>36</v>
      </c>
      <c r="C46" s="91"/>
      <c r="D46" s="91"/>
      <c r="E46" s="91"/>
      <c r="F46" s="91"/>
      <c r="G46" s="92">
        <f>G45+G44</f>
        <v>934479</v>
      </c>
    </row>
    <row r="47" spans="1:11" ht="12" customHeight="1" x14ac:dyDescent="0.25">
      <c r="A47" s="20"/>
      <c r="B47" s="87" t="s">
        <v>37</v>
      </c>
      <c r="C47" s="88"/>
      <c r="D47" s="88"/>
      <c r="E47" s="88"/>
      <c r="F47" s="88"/>
      <c r="G47" s="89">
        <f>G12</f>
        <v>3500000</v>
      </c>
    </row>
    <row r="48" spans="1:11" ht="12" customHeight="1" x14ac:dyDescent="0.25">
      <c r="A48" s="20"/>
      <c r="B48" s="93" t="s">
        <v>38</v>
      </c>
      <c r="C48" s="94"/>
      <c r="D48" s="94"/>
      <c r="E48" s="94"/>
      <c r="F48" s="94"/>
      <c r="G48" s="95">
        <f>G47-G46</f>
        <v>2565521</v>
      </c>
    </row>
    <row r="49" spans="1:7" ht="12" customHeight="1" x14ac:dyDescent="0.25">
      <c r="A49" s="20"/>
      <c r="B49" s="96" t="s">
        <v>83</v>
      </c>
      <c r="C49" s="97"/>
      <c r="D49" s="97"/>
      <c r="E49" s="97"/>
      <c r="F49" s="97"/>
      <c r="G49" s="98"/>
    </row>
    <row r="50" spans="1:7" ht="12.75" customHeight="1" thickBot="1" x14ac:dyDescent="0.3">
      <c r="A50" s="20"/>
      <c r="B50" s="99"/>
      <c r="C50" s="97"/>
      <c r="D50" s="97"/>
      <c r="E50" s="97"/>
      <c r="F50" s="97"/>
      <c r="G50" s="98"/>
    </row>
    <row r="51" spans="1:7" ht="12" customHeight="1" x14ac:dyDescent="0.25">
      <c r="A51" s="20"/>
      <c r="B51" s="100" t="s">
        <v>84</v>
      </c>
      <c r="C51" s="101"/>
      <c r="D51" s="101"/>
      <c r="E51" s="101"/>
      <c r="F51" s="102"/>
      <c r="G51" s="98"/>
    </row>
    <row r="52" spans="1:7" ht="12" customHeight="1" x14ac:dyDescent="0.25">
      <c r="A52" s="20"/>
      <c r="B52" s="103" t="s">
        <v>39</v>
      </c>
      <c r="C52" s="104"/>
      <c r="D52" s="104"/>
      <c r="E52" s="104"/>
      <c r="F52" s="105"/>
      <c r="G52" s="98"/>
    </row>
    <row r="53" spans="1:7" ht="12" customHeight="1" x14ac:dyDescent="0.25">
      <c r="A53" s="20"/>
      <c r="B53" s="103" t="s">
        <v>40</v>
      </c>
      <c r="C53" s="104"/>
      <c r="D53" s="104"/>
      <c r="E53" s="104"/>
      <c r="F53" s="105"/>
      <c r="G53" s="98"/>
    </row>
    <row r="54" spans="1:7" ht="12" customHeight="1" x14ac:dyDescent="0.25">
      <c r="A54" s="20"/>
      <c r="B54" s="103" t="s">
        <v>41</v>
      </c>
      <c r="C54" s="104"/>
      <c r="D54" s="104"/>
      <c r="E54" s="104"/>
      <c r="F54" s="105"/>
      <c r="G54" s="98"/>
    </row>
    <row r="55" spans="1:7" ht="12" customHeight="1" x14ac:dyDescent="0.25">
      <c r="A55" s="20"/>
      <c r="B55" s="103" t="s">
        <v>42</v>
      </c>
      <c r="C55" s="104"/>
      <c r="D55" s="104"/>
      <c r="E55" s="104"/>
      <c r="F55" s="105"/>
      <c r="G55" s="98"/>
    </row>
    <row r="56" spans="1:7" ht="12" customHeight="1" x14ac:dyDescent="0.25">
      <c r="A56" s="20"/>
      <c r="B56" s="103" t="s">
        <v>43</v>
      </c>
      <c r="C56" s="104"/>
      <c r="D56" s="104"/>
      <c r="E56" s="104"/>
      <c r="F56" s="105"/>
      <c r="G56" s="98"/>
    </row>
    <row r="57" spans="1:7" ht="12.75" customHeight="1" thickBot="1" x14ac:dyDescent="0.3">
      <c r="A57" s="20"/>
      <c r="B57" s="106" t="s">
        <v>44</v>
      </c>
      <c r="C57" s="107"/>
      <c r="D57" s="107"/>
      <c r="E57" s="107"/>
      <c r="F57" s="108"/>
      <c r="G57" s="98"/>
    </row>
    <row r="58" spans="1:7" ht="12.75" customHeight="1" x14ac:dyDescent="0.25">
      <c r="A58" s="20"/>
      <c r="B58" s="99"/>
      <c r="C58" s="104"/>
      <c r="D58" s="104"/>
      <c r="E58" s="104"/>
      <c r="F58" s="104"/>
      <c r="G58" s="98"/>
    </row>
    <row r="59" spans="1:7" ht="15" customHeight="1" thickBot="1" x14ac:dyDescent="0.3">
      <c r="A59" s="20"/>
      <c r="B59" s="134" t="s">
        <v>45</v>
      </c>
      <c r="C59" s="135"/>
      <c r="D59" s="109"/>
      <c r="E59" s="110"/>
      <c r="F59" s="110"/>
      <c r="G59" s="98"/>
    </row>
    <row r="60" spans="1:7" ht="12" customHeight="1" x14ac:dyDescent="0.25">
      <c r="A60" s="20"/>
      <c r="B60" s="111" t="s">
        <v>33</v>
      </c>
      <c r="C60" s="112" t="s">
        <v>46</v>
      </c>
      <c r="D60" s="113" t="s">
        <v>47</v>
      </c>
      <c r="E60" s="110"/>
      <c r="F60" s="110"/>
      <c r="G60" s="98"/>
    </row>
    <row r="61" spans="1:7" ht="12" customHeight="1" x14ac:dyDescent="0.25">
      <c r="A61" s="20"/>
      <c r="B61" s="114" t="s">
        <v>48</v>
      </c>
      <c r="C61" s="115">
        <v>150000</v>
      </c>
      <c r="D61" s="116">
        <f>(C61/C67)</f>
        <v>0.11418766514391071</v>
      </c>
      <c r="E61" s="110"/>
      <c r="F61" s="110"/>
      <c r="G61" s="98"/>
    </row>
    <row r="62" spans="1:7" ht="12" customHeight="1" x14ac:dyDescent="0.25">
      <c r="A62" s="20"/>
      <c r="B62" s="114" t="s">
        <v>49</v>
      </c>
      <c r="C62" s="117">
        <v>0</v>
      </c>
      <c r="D62" s="116">
        <v>0</v>
      </c>
      <c r="E62" s="110"/>
      <c r="F62" s="110"/>
      <c r="G62" s="98"/>
    </row>
    <row r="63" spans="1:7" ht="12" customHeight="1" x14ac:dyDescent="0.25">
      <c r="A63" s="20"/>
      <c r="B63" s="114" t="s">
        <v>50</v>
      </c>
      <c r="C63" s="115">
        <v>356100</v>
      </c>
      <c r="D63" s="116">
        <f>(C63/C67)</f>
        <v>0.27108151705164402</v>
      </c>
      <c r="E63" s="110"/>
      <c r="F63" s="110"/>
      <c r="G63" s="98"/>
    </row>
    <row r="64" spans="1:7" ht="12" customHeight="1" x14ac:dyDescent="0.25">
      <c r="A64" s="20"/>
      <c r="B64" s="114" t="s">
        <v>26</v>
      </c>
      <c r="C64" s="115">
        <v>632473</v>
      </c>
      <c r="D64" s="116">
        <f>(C64/C67)</f>
        <v>0.48147076757709761</v>
      </c>
      <c r="E64" s="110"/>
      <c r="F64" s="110"/>
      <c r="G64" s="98"/>
    </row>
    <row r="65" spans="1:7" ht="12" customHeight="1" x14ac:dyDescent="0.25">
      <c r="A65" s="20"/>
      <c r="B65" s="114" t="s">
        <v>51</v>
      </c>
      <c r="C65" s="118">
        <v>112500</v>
      </c>
      <c r="D65" s="116">
        <f>(C65/C67)</f>
        <v>8.5640748857933033E-2</v>
      </c>
      <c r="E65" s="119"/>
      <c r="F65" s="119"/>
      <c r="G65" s="98"/>
    </row>
    <row r="66" spans="1:7" ht="12" customHeight="1" x14ac:dyDescent="0.25">
      <c r="A66" s="20"/>
      <c r="B66" s="114" t="s">
        <v>52</v>
      </c>
      <c r="C66" s="118">
        <v>62554</v>
      </c>
      <c r="D66" s="116">
        <f>(C66/C67)</f>
        <v>4.7619301369414606E-2</v>
      </c>
      <c r="E66" s="119"/>
      <c r="F66" s="119"/>
      <c r="G66" s="98"/>
    </row>
    <row r="67" spans="1:7" ht="12.75" customHeight="1" thickBot="1" x14ac:dyDescent="0.3">
      <c r="A67" s="20"/>
      <c r="B67" s="120" t="s">
        <v>53</v>
      </c>
      <c r="C67" s="121">
        <f>SUM(C61:C66)</f>
        <v>1313627</v>
      </c>
      <c r="D67" s="122">
        <f>SUM(D61:D66)</f>
        <v>1</v>
      </c>
      <c r="E67" s="119"/>
      <c r="F67" s="119"/>
      <c r="G67" s="98"/>
    </row>
    <row r="68" spans="1:7" ht="12" customHeight="1" x14ac:dyDescent="0.25">
      <c r="A68" s="20"/>
      <c r="B68" s="99"/>
      <c r="C68" s="97"/>
      <c r="D68" s="97"/>
      <c r="E68" s="97"/>
      <c r="F68" s="97"/>
      <c r="G68" s="98"/>
    </row>
    <row r="69" spans="1:7" ht="12.75" customHeight="1" x14ac:dyDescent="0.25">
      <c r="A69" s="20"/>
      <c r="B69" s="24"/>
      <c r="C69" s="97"/>
      <c r="D69" s="97"/>
      <c r="E69" s="97"/>
      <c r="F69" s="97"/>
      <c r="G69" s="98"/>
    </row>
    <row r="70" spans="1:7" ht="12" customHeight="1" thickBot="1" x14ac:dyDescent="0.3">
      <c r="A70" s="19"/>
      <c r="B70" s="123"/>
      <c r="C70" s="124" t="s">
        <v>80</v>
      </c>
      <c r="D70" s="125"/>
      <c r="E70" s="126"/>
      <c r="F70" s="127"/>
      <c r="G70" s="98"/>
    </row>
    <row r="71" spans="1:7" ht="12" customHeight="1" x14ac:dyDescent="0.25">
      <c r="A71" s="20"/>
      <c r="B71" s="128" t="s">
        <v>81</v>
      </c>
      <c r="C71" s="129">
        <v>140</v>
      </c>
      <c r="D71" s="129">
        <v>150</v>
      </c>
      <c r="E71" s="130">
        <v>160</v>
      </c>
      <c r="F71" s="131"/>
      <c r="G71" s="132"/>
    </row>
    <row r="72" spans="1:7" ht="12.75" customHeight="1" thickBot="1" x14ac:dyDescent="0.3">
      <c r="A72" s="20"/>
      <c r="B72" s="120" t="s">
        <v>82</v>
      </c>
      <c r="C72" s="121">
        <f>(G46/C71)</f>
        <v>6674.85</v>
      </c>
      <c r="D72" s="121">
        <f>(G46/D71)</f>
        <v>6229.86</v>
      </c>
      <c r="E72" s="133">
        <f>(G46/E71)</f>
        <v>5840.4937499999996</v>
      </c>
      <c r="F72" s="131"/>
      <c r="G72" s="132"/>
    </row>
    <row r="73" spans="1:7" ht="15.6" customHeight="1" x14ac:dyDescent="0.25">
      <c r="A73" s="20"/>
      <c r="B73" s="96" t="s">
        <v>54</v>
      </c>
      <c r="C73" s="104"/>
      <c r="D73" s="104"/>
      <c r="E73" s="104"/>
      <c r="F73" s="104"/>
      <c r="G73" s="104"/>
    </row>
  </sheetData>
  <mergeCells count="8">
    <mergeCell ref="B59:C5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 Secano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dcterms:created xsi:type="dcterms:W3CDTF">2020-11-27T12:49:26Z</dcterms:created>
  <dcterms:modified xsi:type="dcterms:W3CDTF">2023-05-03T19:56:02Z</dcterms:modified>
</cp:coreProperties>
</file>