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Arauco 05 02022023\"/>
    </mc:Choice>
  </mc:AlternateContent>
  <bookViews>
    <workbookView xWindow="0" yWindow="0" windowWidth="20490" windowHeight="7155"/>
  </bookViews>
  <sheets>
    <sheet name="AVENA " sheetId="1" r:id="rId1"/>
  </sheets>
  <definedNames>
    <definedName name="_xlnm.Print_Area" localSheetId="0">'AVENA '!$A$1:$G$85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1" l="1"/>
  <c r="D84" i="1"/>
  <c r="C84" i="1"/>
  <c r="C78" i="1"/>
  <c r="C77" i="1"/>
  <c r="C76" i="1"/>
  <c r="C75" i="1"/>
  <c r="C74" i="1"/>
  <c r="C73" i="1"/>
  <c r="C79" i="1" l="1"/>
  <c r="D76" i="1" s="1"/>
  <c r="G53" i="1"/>
  <c r="G54" i="1" s="1"/>
  <c r="G48" i="1"/>
  <c r="G46" i="1"/>
  <c r="G45" i="1"/>
  <c r="G43" i="1"/>
  <c r="G37" i="1"/>
  <c r="G36" i="1"/>
  <c r="G35" i="1"/>
  <c r="G34" i="1"/>
  <c r="G33" i="1"/>
  <c r="G29" i="1"/>
  <c r="G23" i="1"/>
  <c r="G22" i="1"/>
  <c r="G21" i="1"/>
  <c r="G12" i="1"/>
  <c r="G59" i="1" s="1"/>
  <c r="G38" i="1" l="1"/>
  <c r="D73" i="1"/>
  <c r="D75" i="1"/>
  <c r="D77" i="1"/>
  <c r="G24" i="1"/>
  <c r="G49" i="1"/>
  <c r="D74" i="1"/>
  <c r="D78" i="1"/>
  <c r="G56" i="1" l="1"/>
  <c r="G57" i="1" s="1"/>
  <c r="G58" i="1" s="1"/>
  <c r="G60" i="1" s="1"/>
  <c r="D79" i="1"/>
</calcChain>
</file>

<file path=xl/sharedStrings.xml><?xml version="1.0" encoding="utf-8"?>
<sst xmlns="http://schemas.openxmlformats.org/spreadsheetml/2006/main" count="135" uniqueCount="95">
  <si>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</si>
  <si>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</si>
  <si>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</si>
  <si>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</si>
  <si>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</si>
  <si>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</si>
  <si>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</si>
  <si>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</si>
  <si>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</si>
  <si>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</si>
  <si>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</si>
  <si>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</si>
  <si>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</si>
  <si>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</si>
  <si>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</si>
  <si>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</si>
  <si>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</si>
  <si>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</si>
  <si>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</si>
  <si>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</si>
  <si>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</si>
  <si>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</si>
  <si>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</si>
  <si>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</si>
  <si>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</si>
  <si>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</si>
  <si>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</si>
  <si>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</si>
  <si>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</si>
  <si>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</si>
  <si>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</si>
  <si>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</si>
  <si>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</si>
  <si>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</si>
  <si>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</si>
  <si>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</si>
  <si>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</si>
  <si>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</si>
  <si>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</si>
  <si>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</si>
  <si>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</si>
  <si>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</si>
  <si>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</si>
  <si>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</si>
  <si>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</si>
  <si>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</si>
  <si>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</si>
  <si>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</si>
  <si>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</si>
  <si>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</si>
  <si>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</si>
  <si>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</si>
  <si>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</si>
  <si>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</si>
  <si>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</si>
  <si>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</si>
  <si>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</si>
  <si>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</si>
  <si>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</si>
  <si>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</si>
  <si>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</si>
  <si>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</si>
  <si>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</si>
  <si>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</si>
  <si>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</si>
  <si>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</si>
  <si>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 xml:space="preserve">Traslados </t>
  </si>
  <si>
    <t>RENDIMIENTO (Kg/Há.)</t>
  </si>
  <si>
    <t>Mayo-Junio</t>
  </si>
  <si>
    <t>Biobio</t>
  </si>
  <si>
    <t>Arauco</t>
  </si>
  <si>
    <t>Siembra Manual</t>
  </si>
  <si>
    <t>Aplicación Herbicida Post emergencia</t>
  </si>
  <si>
    <t xml:space="preserve">Aradura </t>
  </si>
  <si>
    <t>Marzo</t>
  </si>
  <si>
    <t>Un</t>
  </si>
  <si>
    <t>PRECIO ESPERADO ($/Un)</t>
  </si>
  <si>
    <t>Sequia</t>
  </si>
  <si>
    <t>Abril-Mayo</t>
  </si>
  <si>
    <t>Rastraje</t>
  </si>
  <si>
    <t>Rodillado</t>
  </si>
  <si>
    <t>Traslado Insumos</t>
  </si>
  <si>
    <t>Enfardado</t>
  </si>
  <si>
    <t>MCPA-750</t>
  </si>
  <si>
    <t>AVENA</t>
  </si>
  <si>
    <t>STRIGOSA</t>
  </si>
  <si>
    <t xml:space="preserve">Aplicación Fertilizantes </t>
  </si>
  <si>
    <t>Semilla Avena</t>
  </si>
  <si>
    <t>Mezcla N,P,K</t>
  </si>
  <si>
    <t>Nitromag</t>
  </si>
  <si>
    <t>Rendimiento (kg/hà)</t>
  </si>
  <si>
    <t>Costo unitario ($/Kg) (*)</t>
  </si>
  <si>
    <t>ESCENARIOS COSTO UNITARIO  ($/kg)</t>
  </si>
  <si>
    <t>Noviembre 2023</t>
  </si>
  <si>
    <t>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</si>
</sst>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4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 applyAlignment="1"/>
    <xf numFmtId="3" fontId="2" fillId="2" borderId="5" xfId="0" applyNumberFormat="1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14" fontId="4" fillId="2" borderId="5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4" fillId="2" borderId="5" xfId="0" applyNumberFormat="1" applyFont="1" applyFill="1" applyBorder="1" applyAlignment="1">
      <alignment horizontal="center" wrapText="1"/>
    </xf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vertical="center"/>
    </xf>
    <xf numFmtId="3" fontId="7" fillId="3" borderId="12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9" fillId="3" borderId="12" xfId="0" applyNumberFormat="1" applyFont="1" applyFill="1" applyBorder="1" applyAlignment="1">
      <alignment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164" fontId="4" fillId="2" borderId="5" xfId="0" applyNumberFormat="1" applyFont="1" applyFill="1" applyBorder="1" applyAlignment="1"/>
    <xf numFmtId="49" fontId="9" fillId="3" borderId="16" xfId="0" applyNumberFormat="1" applyFont="1" applyFill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/>
    </xf>
    <xf numFmtId="0" fontId="15" fillId="7" borderId="18" xfId="0" applyFont="1" applyFill="1" applyBorder="1" applyAlignment="1"/>
    <xf numFmtId="49" fontId="13" fillId="8" borderId="19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17" xfId="0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165" fontId="1" fillId="2" borderId="18" xfId="0" applyNumberFormat="1" applyFont="1" applyFill="1" applyBorder="1" applyAlignment="1">
      <alignment vertical="center"/>
    </xf>
    <xf numFmtId="165" fontId="17" fillId="2" borderId="18" xfId="0" applyNumberFormat="1" applyFont="1" applyFill="1" applyBorder="1" applyAlignment="1">
      <alignment vertical="center"/>
    </xf>
    <xf numFmtId="0" fontId="15" fillId="2" borderId="18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0" fontId="0" fillId="2" borderId="18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49" fontId="13" fillId="8" borderId="21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/>
    <xf numFmtId="49" fontId="13" fillId="2" borderId="23" xfId="0" applyNumberFormat="1" applyFont="1" applyFill="1" applyBorder="1" applyAlignment="1">
      <alignment vertical="center"/>
    </xf>
    <xf numFmtId="9" fontId="15" fillId="2" borderId="24" xfId="0" applyNumberFormat="1" applyFont="1" applyFill="1" applyBorder="1" applyAlignment="1"/>
    <xf numFmtId="49" fontId="13" fillId="8" borderId="25" xfId="0" applyNumberFormat="1" applyFont="1" applyFill="1" applyBorder="1" applyAlignment="1">
      <alignment vertical="center"/>
    </xf>
    <xf numFmtId="166" fontId="13" fillId="8" borderId="26" xfId="0" applyNumberFormat="1" applyFont="1" applyFill="1" applyBorder="1" applyAlignment="1">
      <alignment vertical="center"/>
    </xf>
    <xf numFmtId="9" fontId="13" fillId="8" borderId="27" xfId="0" applyNumberFormat="1" applyFont="1" applyFill="1" applyBorder="1" applyAlignment="1">
      <alignment vertical="center"/>
    </xf>
    <xf numFmtId="0" fontId="15" fillId="9" borderId="30" xfId="0" applyFont="1" applyFill="1" applyBorder="1" applyAlignment="1"/>
    <xf numFmtId="0" fontId="15" fillId="2" borderId="18" xfId="0" applyFont="1" applyFill="1" applyBorder="1" applyAlignment="1">
      <alignment vertical="center"/>
    </xf>
    <xf numFmtId="49" fontId="15" fillId="2" borderId="18" xfId="0" applyNumberFormat="1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0" fontId="15" fillId="2" borderId="32" xfId="0" applyFont="1" applyFill="1" applyBorder="1" applyAlignment="1"/>
    <xf numFmtId="0" fontId="15" fillId="2" borderId="33" xfId="0" applyFont="1" applyFill="1" applyBorder="1" applyAlignment="1"/>
    <xf numFmtId="49" fontId="15" fillId="2" borderId="34" xfId="0" applyNumberFormat="1" applyFont="1" applyFill="1" applyBorder="1" applyAlignment="1">
      <alignment vertical="center"/>
    </xf>
    <xf numFmtId="0" fontId="15" fillId="2" borderId="35" xfId="0" applyFont="1" applyFill="1" applyBorder="1" applyAlignment="1"/>
    <xf numFmtId="49" fontId="15" fillId="2" borderId="36" xfId="0" applyNumberFormat="1" applyFont="1" applyFill="1" applyBorder="1" applyAlignment="1">
      <alignment vertical="center"/>
    </xf>
    <xf numFmtId="0" fontId="15" fillId="2" borderId="37" xfId="0" applyFont="1" applyFill="1" applyBorder="1" applyAlignment="1"/>
    <xf numFmtId="0" fontId="15" fillId="2" borderId="38" xfId="0" applyFont="1" applyFill="1" applyBorder="1" applyAlignment="1"/>
    <xf numFmtId="0" fontId="13" fillId="7" borderId="18" xfId="0" applyFont="1" applyFill="1" applyBorder="1" applyAlignment="1">
      <alignment vertical="center"/>
    </xf>
    <xf numFmtId="0" fontId="10" fillId="9" borderId="17" xfId="0" applyFont="1" applyFill="1" applyBorder="1" applyAlignment="1">
      <alignment vertical="center"/>
    </xf>
    <xf numFmtId="49" fontId="18" fillId="9" borderId="18" xfId="0" applyNumberFormat="1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0" fontId="10" fillId="9" borderId="39" xfId="0" applyFont="1" applyFill="1" applyBorder="1" applyAlignment="1">
      <alignment vertical="center"/>
    </xf>
    <xf numFmtId="49" fontId="13" fillId="8" borderId="40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13" fillId="8" borderId="41" xfId="0" applyNumberFormat="1" applyFont="1" applyFill="1" applyBorder="1" applyAlignment="1">
      <alignment vertical="center"/>
    </xf>
    <xf numFmtId="3" fontId="13" fillId="8" borderId="42" xfId="0" applyNumberFormat="1" applyFont="1" applyFill="1" applyBorder="1" applyAlignment="1">
      <alignment vertical="center"/>
    </xf>
    <xf numFmtId="49" fontId="19" fillId="2" borderId="5" xfId="0" applyNumberFormat="1" applyFont="1" applyFill="1" applyBorder="1" applyAlignment="1"/>
    <xf numFmtId="49" fontId="1" fillId="5" borderId="43" xfId="0" applyNumberFormat="1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6" xfId="0" applyFont="1" applyFill="1" applyBorder="1" applyAlignment="1"/>
    <xf numFmtId="0" fontId="2" fillId="2" borderId="47" xfId="0" applyFont="1" applyFill="1" applyBorder="1" applyAlignment="1"/>
    <xf numFmtId="3" fontId="2" fillId="2" borderId="47" xfId="0" applyNumberFormat="1" applyFont="1" applyFill="1" applyBorder="1" applyAlignment="1"/>
    <xf numFmtId="49" fontId="1" fillId="3" borderId="18" xfId="0" applyNumberFormat="1" applyFont="1" applyFill="1" applyBorder="1" applyAlignment="1">
      <alignment horizontal="center" vertical="center" wrapText="1"/>
    </xf>
    <xf numFmtId="49" fontId="7" fillId="3" borderId="18" xfId="0" applyNumberFormat="1" applyFont="1" applyFill="1" applyBorder="1" applyAlignment="1">
      <alignment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49" fontId="4" fillId="2" borderId="48" xfId="0" applyNumberFormat="1" applyFont="1" applyFill="1" applyBorder="1" applyAlignment="1">
      <alignment wrapText="1"/>
    </xf>
    <xf numFmtId="49" fontId="4" fillId="2" borderId="48" xfId="0" applyNumberFormat="1" applyFont="1" applyFill="1" applyBorder="1" applyAlignment="1">
      <alignment horizontal="center" wrapText="1"/>
    </xf>
    <xf numFmtId="3" fontId="4" fillId="2" borderId="48" xfId="0" applyNumberFormat="1" applyFont="1" applyFill="1" applyBorder="1" applyAlignment="1">
      <alignment horizontal="right" wrapText="1"/>
    </xf>
    <xf numFmtId="49" fontId="1" fillId="3" borderId="43" xfId="0" applyNumberFormat="1" applyFont="1" applyFill="1" applyBorder="1" applyAlignment="1">
      <alignment horizontal="center" vertical="center"/>
    </xf>
    <xf numFmtId="49" fontId="1" fillId="3" borderId="43" xfId="0" applyNumberFormat="1" applyFont="1" applyFill="1" applyBorder="1" applyAlignment="1">
      <alignment horizontal="center" vertical="center" wrapText="1"/>
    </xf>
    <xf numFmtId="49" fontId="3" fillId="3" borderId="49" xfId="0" applyNumberFormat="1" applyFont="1" applyFill="1" applyBorder="1" applyAlignment="1">
      <alignment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vertical="center"/>
    </xf>
    <xf numFmtId="3" fontId="3" fillId="3" borderId="49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3" fontId="4" fillId="2" borderId="48" xfId="0" applyNumberFormat="1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165" fontId="1" fillId="5" borderId="18" xfId="0" applyNumberFormat="1" applyFont="1" applyFill="1" applyBorder="1" applyAlignment="1">
      <alignment vertical="center"/>
    </xf>
    <xf numFmtId="49" fontId="1" fillId="3" borderId="18" xfId="0" applyNumberFormat="1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165" fontId="1" fillId="3" borderId="18" xfId="0" applyNumberFormat="1" applyFont="1" applyFill="1" applyBorder="1" applyAlignment="1">
      <alignment vertical="center"/>
    </xf>
    <xf numFmtId="0" fontId="10" fillId="5" borderId="18" xfId="0" applyFont="1" applyFill="1" applyBorder="1" applyAlignment="1">
      <alignment vertical="center"/>
    </xf>
    <xf numFmtId="165" fontId="1" fillId="6" borderId="18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/>
    </xf>
    <xf numFmtId="3" fontId="7" fillId="3" borderId="16" xfId="0" applyNumberFormat="1" applyFont="1" applyFill="1" applyBorder="1" applyAlignment="1">
      <alignment vertical="center"/>
    </xf>
    <xf numFmtId="0" fontId="4" fillId="2" borderId="48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49" fontId="18" fillId="9" borderId="28" xfId="0" applyNumberFormat="1" applyFont="1" applyFill="1" applyBorder="1" applyAlignment="1">
      <alignment vertical="center"/>
    </xf>
    <xf numFmtId="0" fontId="13" fillId="9" borderId="2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0</xdr:rowOff>
    </xdr:from>
    <xdr:to>
      <xdr:col>6</xdr:col>
      <xdr:colOff>952499</xdr:colOff>
      <xdr:row>7</xdr:row>
      <xdr:rowOff>57150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4" y="142875"/>
          <a:ext cx="6200775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C85"/>
  <sheetViews>
    <sheetView showGridLines="0" tabSelected="1" workbookViewId="0">
      <selection activeCell="K44" sqref="K44"/>
    </sheetView>
  </sheetViews>
  <sheetFormatPr baseColWidth="10" defaultColWidth="10.85546875" defaultRowHeight="11.25" customHeight="1" x14ac:dyDescent="0.25"/>
  <cols>
    <col min="2" max="2" width="24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4.28515625" style="1" customWidth="1"/>
    <col min="8" max="237" width="10.85546875" style="1" customWidth="1"/>
  </cols>
  <sheetData>
    <row r="2" spans="2:7" ht="15" customHeight="1" x14ac:dyDescent="0.25">
      <c r="B2" s="2"/>
      <c r="C2" s="2"/>
      <c r="D2" s="2"/>
      <c r="E2" s="2"/>
      <c r="F2" s="2"/>
      <c r="G2" s="2"/>
    </row>
    <row r="3" spans="2:7" ht="15" customHeight="1" x14ac:dyDescent="0.25">
      <c r="B3" s="2"/>
      <c r="C3" s="2"/>
      <c r="D3" s="2"/>
      <c r="E3" s="2"/>
      <c r="F3" s="2"/>
      <c r="G3" s="2"/>
    </row>
    <row r="4" spans="2:7" ht="15" customHeight="1" x14ac:dyDescent="0.25">
      <c r="B4" s="2"/>
      <c r="C4" s="2"/>
      <c r="D4" s="2"/>
      <c r="E4" s="2"/>
      <c r="F4" s="2"/>
      <c r="G4" s="2"/>
    </row>
    <row r="5" spans="2:7" ht="15" customHeight="1" x14ac:dyDescent="0.25">
      <c r="B5" s="2"/>
      <c r="C5" s="2"/>
      <c r="D5" s="2"/>
      <c r="E5" s="2"/>
      <c r="F5" s="2"/>
      <c r="G5" s="2"/>
    </row>
    <row r="6" spans="2:7" ht="15" customHeight="1" x14ac:dyDescent="0.25">
      <c r="B6" s="2"/>
      <c r="C6" s="2"/>
      <c r="D6" s="2"/>
      <c r="E6" s="2"/>
      <c r="F6" s="2"/>
      <c r="G6" s="2"/>
    </row>
    <row r="7" spans="2:7" ht="15" customHeight="1" x14ac:dyDescent="0.25">
      <c r="B7" s="2"/>
      <c r="C7" s="2"/>
      <c r="D7" s="2"/>
      <c r="E7" s="2"/>
      <c r="F7" s="2"/>
      <c r="G7" s="2"/>
    </row>
    <row r="8" spans="2:7" ht="15" customHeight="1" x14ac:dyDescent="0.25">
      <c r="B8" s="3"/>
      <c r="C8" s="4"/>
      <c r="D8" s="2"/>
      <c r="E8" s="4"/>
      <c r="F8" s="4"/>
      <c r="G8" s="4"/>
    </row>
    <row r="9" spans="2:7" ht="12" customHeight="1" x14ac:dyDescent="0.25">
      <c r="B9" s="5" t="s">
        <v>0</v>
      </c>
      <c r="C9" s="6" t="s">
        <v>84</v>
      </c>
      <c r="D9" s="7"/>
      <c r="E9" s="140" t="s">
        <v>67</v>
      </c>
      <c r="F9" s="141"/>
      <c r="G9" s="8">
        <v>4000</v>
      </c>
    </row>
    <row r="10" spans="2:7" ht="15" x14ac:dyDescent="0.25">
      <c r="B10" s="9" t="s">
        <v>1</v>
      </c>
      <c r="C10" s="128" t="s">
        <v>85</v>
      </c>
      <c r="D10" s="10"/>
      <c r="E10" s="138" t="s">
        <v>2</v>
      </c>
      <c r="F10" s="139"/>
      <c r="G10" s="11" t="s">
        <v>74</v>
      </c>
    </row>
    <row r="11" spans="2:7" ht="15" x14ac:dyDescent="0.25">
      <c r="B11" s="9" t="s">
        <v>3</v>
      </c>
      <c r="C11" s="11" t="s">
        <v>4</v>
      </c>
      <c r="D11" s="10"/>
      <c r="E11" s="138" t="s">
        <v>76</v>
      </c>
      <c r="F11" s="139"/>
      <c r="G11" s="129">
        <v>500</v>
      </c>
    </row>
    <row r="12" spans="2:7" ht="11.25" customHeight="1" x14ac:dyDescent="0.25">
      <c r="B12" s="9" t="s">
        <v>5</v>
      </c>
      <c r="C12" s="12" t="s">
        <v>69</v>
      </c>
      <c r="D12" s="10"/>
      <c r="E12" s="91" t="s">
        <v>6</v>
      </c>
      <c r="F12" s="92"/>
      <c r="G12" s="13">
        <f>(G9*G11)</f>
        <v>2000000</v>
      </c>
    </row>
    <row r="13" spans="2:7" ht="11.25" customHeight="1" x14ac:dyDescent="0.25">
      <c r="B13" s="9" t="s">
        <v>7</v>
      </c>
      <c r="C13" s="11" t="s">
        <v>70</v>
      </c>
      <c r="D13" s="10"/>
      <c r="E13" s="138" t="s">
        <v>8</v>
      </c>
      <c r="F13" s="139"/>
      <c r="G13" s="11" t="s">
        <v>94</v>
      </c>
    </row>
    <row r="14" spans="2:7" ht="13.5" customHeight="1" x14ac:dyDescent="0.25">
      <c r="B14" s="9" t="s">
        <v>9</v>
      </c>
      <c r="C14" s="11" t="s">
        <v>65</v>
      </c>
      <c r="D14" s="10"/>
      <c r="E14" s="138" t="s">
        <v>10</v>
      </c>
      <c r="F14" s="139"/>
      <c r="G14" s="11" t="s">
        <v>93</v>
      </c>
    </row>
    <row r="15" spans="2:7" ht="15" x14ac:dyDescent="0.25">
      <c r="B15" s="9" t="s">
        <v>11</v>
      </c>
      <c r="C15" s="14">
        <v>44939</v>
      </c>
      <c r="D15" s="10"/>
      <c r="E15" s="142" t="s">
        <v>12</v>
      </c>
      <c r="F15" s="143"/>
      <c r="G15" s="12" t="s">
        <v>77</v>
      </c>
    </row>
    <row r="16" spans="2:7" ht="12" customHeight="1" x14ac:dyDescent="0.25">
      <c r="B16" s="15"/>
      <c r="C16" s="16"/>
      <c r="D16" s="17"/>
      <c r="E16" s="18"/>
      <c r="F16" s="18"/>
      <c r="G16" s="19"/>
    </row>
    <row r="17" spans="2:7" ht="12" customHeight="1" x14ac:dyDescent="0.25">
      <c r="B17" s="144" t="s">
        <v>13</v>
      </c>
      <c r="C17" s="145"/>
      <c r="D17" s="145"/>
      <c r="E17" s="145"/>
      <c r="F17" s="145"/>
      <c r="G17" s="145"/>
    </row>
    <row r="18" spans="2:7" ht="12" customHeight="1" x14ac:dyDescent="0.25">
      <c r="B18" s="20"/>
      <c r="C18" s="21"/>
      <c r="D18" s="21"/>
      <c r="E18" s="21"/>
      <c r="F18" s="22"/>
      <c r="G18" s="22"/>
    </row>
    <row r="19" spans="2:7" ht="12" customHeight="1" x14ac:dyDescent="0.25">
      <c r="B19" s="96" t="s">
        <v>14</v>
      </c>
      <c r="C19" s="97"/>
      <c r="D19" s="98"/>
      <c r="E19" s="98"/>
      <c r="F19" s="98"/>
      <c r="G19" s="98"/>
    </row>
    <row r="20" spans="2:7" ht="24" customHeight="1" x14ac:dyDescent="0.25">
      <c r="B20" s="102" t="s">
        <v>15</v>
      </c>
      <c r="C20" s="102" t="s">
        <v>16</v>
      </c>
      <c r="D20" s="102" t="s">
        <v>17</v>
      </c>
      <c r="E20" s="102" t="s">
        <v>18</v>
      </c>
      <c r="F20" s="102" t="s">
        <v>19</v>
      </c>
      <c r="G20" s="102" t="s">
        <v>20</v>
      </c>
    </row>
    <row r="21" spans="2:7" ht="15" x14ac:dyDescent="0.25">
      <c r="B21" s="107" t="s">
        <v>71</v>
      </c>
      <c r="C21" s="108" t="s">
        <v>21</v>
      </c>
      <c r="D21" s="131">
        <v>2</v>
      </c>
      <c r="E21" s="108" t="s">
        <v>78</v>
      </c>
      <c r="F21" s="109">
        <v>30000</v>
      </c>
      <c r="G21" s="109">
        <f t="shared" ref="G21:G23" si="0">(D21*F21)</f>
        <v>60000</v>
      </c>
    </row>
    <row r="22" spans="2:7" ht="15" x14ac:dyDescent="0.25">
      <c r="B22" s="107" t="s">
        <v>72</v>
      </c>
      <c r="C22" s="108" t="s">
        <v>21</v>
      </c>
      <c r="D22" s="131">
        <v>1</v>
      </c>
      <c r="E22" s="108" t="s">
        <v>27</v>
      </c>
      <c r="F22" s="109">
        <v>30000</v>
      </c>
      <c r="G22" s="109">
        <f t="shared" si="0"/>
        <v>30000</v>
      </c>
    </row>
    <row r="23" spans="2:7" ht="15" x14ac:dyDescent="0.25">
      <c r="B23" s="107" t="s">
        <v>86</v>
      </c>
      <c r="C23" s="108" t="s">
        <v>21</v>
      </c>
      <c r="D23" s="131">
        <v>1</v>
      </c>
      <c r="E23" s="108" t="s">
        <v>27</v>
      </c>
      <c r="F23" s="109">
        <v>30000</v>
      </c>
      <c r="G23" s="109">
        <f t="shared" si="0"/>
        <v>30000</v>
      </c>
    </row>
    <row r="24" spans="2:7" ht="12.75" customHeight="1" x14ac:dyDescent="0.25">
      <c r="B24" s="103" t="s">
        <v>22</v>
      </c>
      <c r="C24" s="104"/>
      <c r="D24" s="104"/>
      <c r="E24" s="104"/>
      <c r="F24" s="105"/>
      <c r="G24" s="106">
        <f>SUM(G21:G23)</f>
        <v>120000</v>
      </c>
    </row>
    <row r="25" spans="2:7" ht="12" customHeight="1" x14ac:dyDescent="0.25">
      <c r="B25" s="99"/>
      <c r="C25" s="100"/>
      <c r="D25" s="100"/>
      <c r="E25" s="100"/>
      <c r="F25" s="101"/>
      <c r="G25" s="101"/>
    </row>
    <row r="26" spans="2:7" ht="12" customHeight="1" x14ac:dyDescent="0.25">
      <c r="B26" s="24" t="s">
        <v>23</v>
      </c>
      <c r="C26" s="25"/>
      <c r="D26" s="26"/>
      <c r="E26" s="26"/>
      <c r="F26" s="27"/>
      <c r="G26" s="27"/>
    </row>
    <row r="27" spans="2:7" ht="24" customHeight="1" x14ac:dyDescent="0.25">
      <c r="B27" s="110" t="s">
        <v>15</v>
      </c>
      <c r="C27" s="111" t="s">
        <v>16</v>
      </c>
      <c r="D27" s="111" t="s">
        <v>17</v>
      </c>
      <c r="E27" s="110" t="s">
        <v>18</v>
      </c>
      <c r="F27" s="111" t="s">
        <v>19</v>
      </c>
      <c r="G27" s="110" t="s">
        <v>20</v>
      </c>
    </row>
    <row r="28" spans="2:7" ht="12" customHeight="1" x14ac:dyDescent="0.25">
      <c r="B28" s="116"/>
      <c r="C28" s="117"/>
      <c r="D28" s="118">
        <v>0</v>
      </c>
      <c r="E28" s="117"/>
      <c r="F28" s="119">
        <v>0</v>
      </c>
      <c r="G28" s="119">
        <v>0</v>
      </c>
    </row>
    <row r="29" spans="2:7" ht="12" customHeight="1" x14ac:dyDescent="0.25">
      <c r="B29" s="112" t="s">
        <v>24</v>
      </c>
      <c r="C29" s="113"/>
      <c r="D29" s="113"/>
      <c r="E29" s="113"/>
      <c r="F29" s="114"/>
      <c r="G29" s="115">
        <f>SUM(G28:G28)</f>
        <v>0</v>
      </c>
    </row>
    <row r="30" spans="2:7" ht="12" customHeight="1" x14ac:dyDescent="0.25">
      <c r="B30" s="28"/>
      <c r="C30" s="29"/>
      <c r="D30" s="29"/>
      <c r="E30" s="29"/>
      <c r="F30" s="30"/>
      <c r="G30" s="30"/>
    </row>
    <row r="31" spans="2:7" ht="12" customHeight="1" x14ac:dyDescent="0.25">
      <c r="B31" s="24" t="s">
        <v>25</v>
      </c>
      <c r="C31" s="25"/>
      <c r="D31" s="26"/>
      <c r="E31" s="26"/>
      <c r="F31" s="27"/>
      <c r="G31" s="27"/>
    </row>
    <row r="32" spans="2:7" ht="24" customHeight="1" x14ac:dyDescent="0.25">
      <c r="B32" s="31" t="s">
        <v>15</v>
      </c>
      <c r="C32" s="31" t="s">
        <v>16</v>
      </c>
      <c r="D32" s="31" t="s">
        <v>17</v>
      </c>
      <c r="E32" s="31" t="s">
        <v>18</v>
      </c>
      <c r="F32" s="32" t="s">
        <v>19</v>
      </c>
      <c r="G32" s="31" t="s">
        <v>20</v>
      </c>
    </row>
    <row r="33" spans="2:7" ht="12.75" customHeight="1" x14ac:dyDescent="0.25">
      <c r="B33" s="90" t="s">
        <v>73</v>
      </c>
      <c r="C33" s="23" t="s">
        <v>26</v>
      </c>
      <c r="D33" s="132">
        <v>0.62</v>
      </c>
      <c r="E33" s="23" t="s">
        <v>78</v>
      </c>
      <c r="F33" s="13">
        <v>280000</v>
      </c>
      <c r="G33" s="13">
        <f t="shared" ref="G33:G37" si="1">(D33*F33)</f>
        <v>173600</v>
      </c>
    </row>
    <row r="34" spans="2:7" ht="12.75" customHeight="1" x14ac:dyDescent="0.25">
      <c r="B34" s="90" t="s">
        <v>79</v>
      </c>
      <c r="C34" s="23" t="s">
        <v>26</v>
      </c>
      <c r="D34" s="132">
        <v>0.37</v>
      </c>
      <c r="E34" s="23" t="s">
        <v>78</v>
      </c>
      <c r="F34" s="13">
        <v>280000</v>
      </c>
      <c r="G34" s="13">
        <f t="shared" si="1"/>
        <v>103600</v>
      </c>
    </row>
    <row r="35" spans="2:7" ht="12.75" customHeight="1" x14ac:dyDescent="0.25">
      <c r="B35" s="90" t="s">
        <v>80</v>
      </c>
      <c r="C35" s="23" t="s">
        <v>26</v>
      </c>
      <c r="D35" s="132">
        <v>0.125</v>
      </c>
      <c r="E35" s="23" t="s">
        <v>78</v>
      </c>
      <c r="F35" s="13">
        <v>280000</v>
      </c>
      <c r="G35" s="13">
        <f t="shared" si="1"/>
        <v>35000</v>
      </c>
    </row>
    <row r="36" spans="2:7" ht="12.75" customHeight="1" x14ac:dyDescent="0.25">
      <c r="B36" s="90" t="s">
        <v>81</v>
      </c>
      <c r="C36" s="23" t="s">
        <v>26</v>
      </c>
      <c r="D36" s="132">
        <v>0.125</v>
      </c>
      <c r="E36" s="23" t="s">
        <v>78</v>
      </c>
      <c r="F36" s="13">
        <v>250000</v>
      </c>
      <c r="G36" s="13">
        <f t="shared" si="1"/>
        <v>31250</v>
      </c>
    </row>
    <row r="37" spans="2:7" ht="12.75" customHeight="1" x14ac:dyDescent="0.25">
      <c r="B37" s="90" t="s">
        <v>82</v>
      </c>
      <c r="C37" s="23" t="s">
        <v>26</v>
      </c>
      <c r="D37" s="132">
        <v>1.5</v>
      </c>
      <c r="E37" s="23" t="s">
        <v>78</v>
      </c>
      <c r="F37" s="13">
        <v>250000</v>
      </c>
      <c r="G37" s="13">
        <f t="shared" si="1"/>
        <v>375000</v>
      </c>
    </row>
    <row r="38" spans="2:7" ht="12.75" customHeight="1" x14ac:dyDescent="0.25">
      <c r="B38" s="33" t="s">
        <v>29</v>
      </c>
      <c r="C38" s="34"/>
      <c r="D38" s="34"/>
      <c r="E38" s="34"/>
      <c r="F38" s="35"/>
      <c r="G38" s="36">
        <f>SUM(G33:G37)</f>
        <v>718450</v>
      </c>
    </row>
    <row r="39" spans="2:7" ht="12" customHeight="1" x14ac:dyDescent="0.25">
      <c r="B39" s="28"/>
      <c r="C39" s="29"/>
      <c r="D39" s="29"/>
      <c r="E39" s="29"/>
      <c r="F39" s="30"/>
      <c r="G39" s="30"/>
    </row>
    <row r="40" spans="2:7" ht="12" customHeight="1" x14ac:dyDescent="0.25">
      <c r="B40" s="24" t="s">
        <v>30</v>
      </c>
      <c r="C40" s="25"/>
      <c r="D40" s="26"/>
      <c r="E40" s="26"/>
      <c r="F40" s="27"/>
      <c r="G40" s="27"/>
    </row>
    <row r="41" spans="2:7" ht="24" customHeight="1" x14ac:dyDescent="0.25">
      <c r="B41" s="32" t="s">
        <v>31</v>
      </c>
      <c r="C41" s="32" t="s">
        <v>32</v>
      </c>
      <c r="D41" s="32" t="s">
        <v>33</v>
      </c>
      <c r="E41" s="32" t="s">
        <v>18</v>
      </c>
      <c r="F41" s="32" t="s">
        <v>19</v>
      </c>
      <c r="G41" s="32" t="s">
        <v>20</v>
      </c>
    </row>
    <row r="42" spans="2:7" ht="12.75" customHeight="1" x14ac:dyDescent="0.25">
      <c r="B42" s="37" t="s">
        <v>34</v>
      </c>
      <c r="C42" s="38"/>
      <c r="D42" s="133"/>
      <c r="E42" s="38"/>
      <c r="F42" s="38"/>
      <c r="G42" s="38"/>
    </row>
    <row r="43" spans="2:7" ht="12.75" customHeight="1" x14ac:dyDescent="0.25">
      <c r="B43" s="95" t="s">
        <v>87</v>
      </c>
      <c r="C43" s="39" t="s">
        <v>36</v>
      </c>
      <c r="D43" s="134">
        <v>160</v>
      </c>
      <c r="E43" s="39" t="s">
        <v>78</v>
      </c>
      <c r="F43" s="40">
        <v>1000</v>
      </c>
      <c r="G43" s="40">
        <f>(D43*F43)</f>
        <v>160000</v>
      </c>
    </row>
    <row r="44" spans="2:7" ht="12.75" customHeight="1" x14ac:dyDescent="0.25">
      <c r="B44" s="41" t="s">
        <v>35</v>
      </c>
      <c r="C44" s="42"/>
      <c r="D44" s="42"/>
      <c r="E44" s="42"/>
      <c r="F44" s="40"/>
      <c r="G44" s="40"/>
    </row>
    <row r="45" spans="2:7" ht="12.75" customHeight="1" x14ac:dyDescent="0.25">
      <c r="B45" s="91" t="s">
        <v>88</v>
      </c>
      <c r="C45" s="42" t="s">
        <v>36</v>
      </c>
      <c r="D45" s="42">
        <v>160</v>
      </c>
      <c r="E45" s="42" t="s">
        <v>78</v>
      </c>
      <c r="F45" s="40">
        <v>1200</v>
      </c>
      <c r="G45" s="40">
        <f>(D45*F45)</f>
        <v>192000</v>
      </c>
    </row>
    <row r="46" spans="2:7" ht="12.75" customHeight="1" x14ac:dyDescent="0.25">
      <c r="B46" s="91" t="s">
        <v>89</v>
      </c>
      <c r="C46" s="42" t="s">
        <v>36</v>
      </c>
      <c r="D46" s="42">
        <v>150</v>
      </c>
      <c r="E46" s="42" t="s">
        <v>78</v>
      </c>
      <c r="F46" s="40">
        <v>1300</v>
      </c>
      <c r="G46" s="40">
        <f t="shared" ref="G46" si="2">(D46*F46)</f>
        <v>195000</v>
      </c>
    </row>
    <row r="47" spans="2:7" ht="12.75" customHeight="1" x14ac:dyDescent="0.25">
      <c r="B47" s="41" t="s">
        <v>37</v>
      </c>
      <c r="C47" s="42"/>
      <c r="D47" s="42"/>
      <c r="E47" s="42"/>
      <c r="F47" s="40"/>
      <c r="G47" s="40"/>
    </row>
    <row r="48" spans="2:7" ht="12.75" customHeight="1" x14ac:dyDescent="0.25">
      <c r="B48" s="91" t="s">
        <v>83</v>
      </c>
      <c r="C48" s="39" t="s">
        <v>36</v>
      </c>
      <c r="D48" s="134">
        <v>1</v>
      </c>
      <c r="E48" s="39" t="s">
        <v>68</v>
      </c>
      <c r="F48" s="40">
        <v>30000</v>
      </c>
      <c r="G48" s="40">
        <f>(D48*F48)</f>
        <v>30000</v>
      </c>
    </row>
    <row r="49" spans="2:7" ht="13.5" customHeight="1" x14ac:dyDescent="0.25">
      <c r="B49" s="43" t="s">
        <v>38</v>
      </c>
      <c r="C49" s="44"/>
      <c r="D49" s="44"/>
      <c r="E49" s="44"/>
      <c r="F49" s="45"/>
      <c r="G49" s="36">
        <f>SUM(G42:G48)</f>
        <v>577000</v>
      </c>
    </row>
    <row r="50" spans="2:7" ht="12" customHeight="1" x14ac:dyDescent="0.25">
      <c r="B50" s="28"/>
      <c r="C50" s="29"/>
      <c r="D50" s="29"/>
      <c r="E50" s="46"/>
      <c r="F50" s="30"/>
      <c r="G50" s="30"/>
    </row>
    <row r="51" spans="2:7" ht="12" customHeight="1" x14ac:dyDescent="0.25">
      <c r="B51" s="24" t="s">
        <v>39</v>
      </c>
      <c r="C51" s="25"/>
      <c r="D51" s="26"/>
      <c r="E51" s="26"/>
      <c r="F51" s="27"/>
      <c r="G51" s="27"/>
    </row>
    <row r="52" spans="2:7" ht="24" customHeight="1" x14ac:dyDescent="0.25">
      <c r="B52" s="31" t="s">
        <v>40</v>
      </c>
      <c r="C52" s="32" t="s">
        <v>32</v>
      </c>
      <c r="D52" s="32" t="s">
        <v>33</v>
      </c>
      <c r="E52" s="31" t="s">
        <v>18</v>
      </c>
      <c r="F52" s="32" t="s">
        <v>19</v>
      </c>
      <c r="G52" s="31" t="s">
        <v>20</v>
      </c>
    </row>
    <row r="53" spans="2:7" ht="12.75" customHeight="1" x14ac:dyDescent="0.25">
      <c r="B53" s="90" t="s">
        <v>66</v>
      </c>
      <c r="C53" s="39" t="s">
        <v>75</v>
      </c>
      <c r="D53" s="135">
        <v>1</v>
      </c>
      <c r="E53" s="23" t="s">
        <v>28</v>
      </c>
      <c r="F53" s="47">
        <v>200000</v>
      </c>
      <c r="G53" s="40">
        <f>(D53*F53)</f>
        <v>200000</v>
      </c>
    </row>
    <row r="54" spans="2:7" ht="13.5" customHeight="1" x14ac:dyDescent="0.25">
      <c r="B54" s="48" t="s">
        <v>41</v>
      </c>
      <c r="C54" s="49"/>
      <c r="D54" s="49"/>
      <c r="E54" s="49"/>
      <c r="F54" s="50"/>
      <c r="G54" s="130">
        <f>G53</f>
        <v>200000</v>
      </c>
    </row>
    <row r="55" spans="2:7" ht="12" customHeight="1" x14ac:dyDescent="0.25">
      <c r="B55" s="62"/>
      <c r="C55" s="62"/>
      <c r="D55" s="62"/>
      <c r="E55" s="62"/>
      <c r="F55" s="63"/>
      <c r="G55" s="63"/>
    </row>
    <row r="56" spans="2:7" ht="12" customHeight="1" x14ac:dyDescent="0.25">
      <c r="B56" s="120" t="s">
        <v>42</v>
      </c>
      <c r="C56" s="121"/>
      <c r="D56" s="121"/>
      <c r="E56" s="121"/>
      <c r="F56" s="121"/>
      <c r="G56" s="122">
        <f>G24+G38+G49+G54+G29</f>
        <v>1615450</v>
      </c>
    </row>
    <row r="57" spans="2:7" ht="12" customHeight="1" x14ac:dyDescent="0.25">
      <c r="B57" s="123" t="s">
        <v>43</v>
      </c>
      <c r="C57" s="124"/>
      <c r="D57" s="124"/>
      <c r="E57" s="124"/>
      <c r="F57" s="124"/>
      <c r="G57" s="125">
        <f>G56*0.05</f>
        <v>80772.5</v>
      </c>
    </row>
    <row r="58" spans="2:7" ht="12" customHeight="1" x14ac:dyDescent="0.25">
      <c r="B58" s="120" t="s">
        <v>44</v>
      </c>
      <c r="C58" s="121"/>
      <c r="D58" s="121"/>
      <c r="E58" s="121"/>
      <c r="F58" s="121"/>
      <c r="G58" s="122">
        <f>G57+G56</f>
        <v>1696222.5</v>
      </c>
    </row>
    <row r="59" spans="2:7" ht="12" customHeight="1" x14ac:dyDescent="0.25">
      <c r="B59" s="123" t="s">
        <v>45</v>
      </c>
      <c r="C59" s="124"/>
      <c r="D59" s="124"/>
      <c r="E59" s="124"/>
      <c r="F59" s="124"/>
      <c r="G59" s="125">
        <f>G12</f>
        <v>2000000</v>
      </c>
    </row>
    <row r="60" spans="2:7" ht="12" customHeight="1" x14ac:dyDescent="0.25">
      <c r="B60" s="120" t="s">
        <v>46</v>
      </c>
      <c r="C60" s="126"/>
      <c r="D60" s="126"/>
      <c r="E60" s="126"/>
      <c r="F60" s="126"/>
      <c r="G60" s="127">
        <f>G59-G58</f>
        <v>303777.5</v>
      </c>
    </row>
    <row r="61" spans="2:7" ht="12" customHeight="1" x14ac:dyDescent="0.25">
      <c r="B61" s="60" t="s">
        <v>47</v>
      </c>
      <c r="C61" s="61"/>
      <c r="D61" s="61"/>
      <c r="E61" s="61"/>
      <c r="F61" s="61"/>
      <c r="G61" s="57"/>
    </row>
    <row r="62" spans="2:7" ht="12.75" customHeight="1" thickBot="1" x14ac:dyDescent="0.3">
      <c r="B62" s="64"/>
      <c r="C62" s="61"/>
      <c r="D62" s="61"/>
      <c r="E62" s="61"/>
      <c r="F62" s="61"/>
      <c r="G62" s="57"/>
    </row>
    <row r="63" spans="2:7" ht="12" customHeight="1" x14ac:dyDescent="0.25">
      <c r="B63" s="76" t="s">
        <v>48</v>
      </c>
      <c r="C63" s="77"/>
      <c r="D63" s="77"/>
      <c r="E63" s="77"/>
      <c r="F63" s="78"/>
      <c r="G63" s="57"/>
    </row>
    <row r="64" spans="2:7" ht="12" customHeight="1" x14ac:dyDescent="0.25">
      <c r="B64" s="79" t="s">
        <v>49</v>
      </c>
      <c r="C64" s="59"/>
      <c r="D64" s="59"/>
      <c r="E64" s="59"/>
      <c r="F64" s="80"/>
      <c r="G64" s="57"/>
    </row>
    <row r="65" spans="2:7" ht="12" customHeight="1" x14ac:dyDescent="0.25">
      <c r="B65" s="79" t="s">
        <v>50</v>
      </c>
      <c r="C65" s="59"/>
      <c r="D65" s="59"/>
      <c r="E65" s="59"/>
      <c r="F65" s="80"/>
      <c r="G65" s="57"/>
    </row>
    <row r="66" spans="2:7" ht="12" customHeight="1" x14ac:dyDescent="0.25">
      <c r="B66" s="79" t="s">
        <v>51</v>
      </c>
      <c r="C66" s="59"/>
      <c r="D66" s="59"/>
      <c r="E66" s="59"/>
      <c r="F66" s="80"/>
      <c r="G66" s="57"/>
    </row>
    <row r="67" spans="2:7" ht="12" customHeight="1" x14ac:dyDescent="0.25">
      <c r="B67" s="79" t="s">
        <v>52</v>
      </c>
      <c r="C67" s="59"/>
      <c r="D67" s="59"/>
      <c r="E67" s="59"/>
      <c r="F67" s="80"/>
      <c r="G67" s="57"/>
    </row>
    <row r="68" spans="2:7" ht="12" customHeight="1" x14ac:dyDescent="0.25">
      <c r="B68" s="79" t="s">
        <v>53</v>
      </c>
      <c r="C68" s="59"/>
      <c r="D68" s="59"/>
      <c r="E68" s="59"/>
      <c r="F68" s="80"/>
      <c r="G68" s="57"/>
    </row>
    <row r="69" spans="2:7" ht="12.75" customHeight="1" thickBot="1" x14ac:dyDescent="0.3">
      <c r="B69" s="81" t="s">
        <v>54</v>
      </c>
      <c r="C69" s="82"/>
      <c r="D69" s="82"/>
      <c r="E69" s="82"/>
      <c r="F69" s="83"/>
      <c r="G69" s="57"/>
    </row>
    <row r="70" spans="2:7" ht="12.75" customHeight="1" x14ac:dyDescent="0.25">
      <c r="B70" s="74"/>
      <c r="C70" s="59"/>
      <c r="D70" s="59"/>
      <c r="E70" s="59"/>
      <c r="F70" s="59"/>
      <c r="G70" s="57"/>
    </row>
    <row r="71" spans="2:7" ht="15" customHeight="1" thickBot="1" x14ac:dyDescent="0.3">
      <c r="B71" s="136" t="s">
        <v>55</v>
      </c>
      <c r="C71" s="137"/>
      <c r="D71" s="73"/>
      <c r="E71" s="51"/>
      <c r="F71" s="51"/>
      <c r="G71" s="57"/>
    </row>
    <row r="72" spans="2:7" ht="12" customHeight="1" x14ac:dyDescent="0.25">
      <c r="B72" s="66" t="s">
        <v>40</v>
      </c>
      <c r="C72" s="52" t="s">
        <v>56</v>
      </c>
      <c r="D72" s="67" t="s">
        <v>57</v>
      </c>
      <c r="E72" s="51"/>
      <c r="F72" s="51"/>
      <c r="G72" s="57"/>
    </row>
    <row r="73" spans="2:7" ht="12" customHeight="1" x14ac:dyDescent="0.25">
      <c r="B73" s="68" t="s">
        <v>58</v>
      </c>
      <c r="C73" s="53">
        <f>G24</f>
        <v>120000</v>
      </c>
      <c r="D73" s="69">
        <f>(C73/C79)</f>
        <v>7.0745435813992563E-2</v>
      </c>
      <c r="E73" s="51"/>
      <c r="F73" s="51"/>
      <c r="G73" s="57"/>
    </row>
    <row r="74" spans="2:7" ht="12" customHeight="1" x14ac:dyDescent="0.25">
      <c r="B74" s="68" t="s">
        <v>59</v>
      </c>
      <c r="C74" s="53">
        <f>G29</f>
        <v>0</v>
      </c>
      <c r="D74" s="69">
        <f>C74/C79</f>
        <v>0</v>
      </c>
      <c r="E74" s="51"/>
      <c r="F74" s="51"/>
      <c r="G74" s="57"/>
    </row>
    <row r="75" spans="2:7" ht="12" customHeight="1" x14ac:dyDescent="0.25">
      <c r="B75" s="68" t="s">
        <v>60</v>
      </c>
      <c r="C75" s="53">
        <f>G38</f>
        <v>718450</v>
      </c>
      <c r="D75" s="69">
        <f>(C75/C79)</f>
        <v>0.423558819671358</v>
      </c>
      <c r="E75" s="51"/>
      <c r="F75" s="51"/>
      <c r="G75" s="57"/>
    </row>
    <row r="76" spans="2:7" ht="12" customHeight="1" x14ac:dyDescent="0.25">
      <c r="B76" s="68" t="s">
        <v>31</v>
      </c>
      <c r="C76" s="53">
        <f>G49</f>
        <v>577000</v>
      </c>
      <c r="D76" s="69">
        <f>(C76/C79)</f>
        <v>0.34016763720561422</v>
      </c>
      <c r="E76" s="51"/>
      <c r="F76" s="51"/>
      <c r="G76" s="57"/>
    </row>
    <row r="77" spans="2:7" ht="12" customHeight="1" x14ac:dyDescent="0.25">
      <c r="B77" s="68" t="s">
        <v>61</v>
      </c>
      <c r="C77" s="54">
        <f>G54</f>
        <v>200000</v>
      </c>
      <c r="D77" s="69">
        <f>(C77/C79)</f>
        <v>0.11790905968998761</v>
      </c>
      <c r="E77" s="56"/>
      <c r="F77" s="56"/>
      <c r="G77" s="57"/>
    </row>
    <row r="78" spans="2:7" ht="12" customHeight="1" x14ac:dyDescent="0.25">
      <c r="B78" s="68" t="s">
        <v>62</v>
      </c>
      <c r="C78" s="54">
        <f>G57</f>
        <v>80772.5</v>
      </c>
      <c r="D78" s="69">
        <f>(C78/C79)</f>
        <v>4.7619047619047616E-2</v>
      </c>
      <c r="E78" s="56"/>
      <c r="F78" s="56"/>
      <c r="G78" s="57"/>
    </row>
    <row r="79" spans="2:7" ht="12.75" customHeight="1" thickBot="1" x14ac:dyDescent="0.3">
      <c r="B79" s="70" t="s">
        <v>63</v>
      </c>
      <c r="C79" s="71">
        <f>SUM(C73:C78)</f>
        <v>1696222.5</v>
      </c>
      <c r="D79" s="72">
        <f>SUM(D73:D78)</f>
        <v>1</v>
      </c>
      <c r="E79" s="56"/>
      <c r="F79" s="56"/>
      <c r="G79" s="57"/>
    </row>
    <row r="80" spans="2:7" ht="12" customHeight="1" x14ac:dyDescent="0.25">
      <c r="B80" s="64"/>
      <c r="C80" s="61"/>
      <c r="D80" s="61"/>
      <c r="E80" s="61"/>
      <c r="F80" s="61"/>
      <c r="G80" s="57"/>
    </row>
    <row r="81" spans="2:7" ht="12.75" customHeight="1" x14ac:dyDescent="0.25">
      <c r="B81" s="65"/>
      <c r="C81" s="61"/>
      <c r="D81" s="61"/>
      <c r="E81" s="61"/>
      <c r="F81" s="61"/>
      <c r="G81" s="57"/>
    </row>
    <row r="82" spans="2:7" ht="12" customHeight="1" thickBot="1" x14ac:dyDescent="0.3">
      <c r="B82" s="85"/>
      <c r="C82" s="86" t="s">
        <v>92</v>
      </c>
      <c r="D82" s="87"/>
      <c r="E82" s="88"/>
      <c r="F82" s="55"/>
      <c r="G82" s="57"/>
    </row>
    <row r="83" spans="2:7" ht="12" customHeight="1" x14ac:dyDescent="0.25">
      <c r="B83" s="89" t="s">
        <v>90</v>
      </c>
      <c r="C83" s="93">
        <v>3500</v>
      </c>
      <c r="D83" s="93">
        <v>4000</v>
      </c>
      <c r="E83" s="94">
        <v>4500</v>
      </c>
      <c r="F83" s="84"/>
      <c r="G83" s="58"/>
    </row>
    <row r="84" spans="2:7" ht="12.75" customHeight="1" thickBot="1" x14ac:dyDescent="0.3">
      <c r="B84" s="70" t="s">
        <v>91</v>
      </c>
      <c r="C84" s="71">
        <f>G58/C83</f>
        <v>484.63499999999999</v>
      </c>
      <c r="D84" s="71">
        <f>G58/D83</f>
        <v>424.05562500000002</v>
      </c>
      <c r="E84" s="71">
        <f>G58/E83</f>
        <v>376.93833333333333</v>
      </c>
      <c r="F84" s="84"/>
      <c r="G84" s="58"/>
    </row>
    <row r="85" spans="2:7" ht="15.6" customHeight="1" x14ac:dyDescent="0.25">
      <c r="B85" s="75" t="s">
        <v>64</v>
      </c>
      <c r="C85" s="59"/>
      <c r="D85" s="59"/>
      <c r="E85" s="59"/>
      <c r="F85" s="59"/>
      <c r="G85" s="59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 </vt:lpstr>
      <vt:lpstr>'AVENA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2023-02-27T18:39:38Z</cp:lastPrinted>
  <dcterms:created xsi:type="dcterms:W3CDTF">2020-11-27T12:49:26Z</dcterms:created>
  <dcterms:modified xsi:type="dcterms:W3CDTF">2023-02-27T18:39:41Z</dcterms:modified>
</cp:coreProperties>
</file>