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G68" i="7" l="1"/>
  <c r="G69" i="7" s="1"/>
  <c r="C92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<sst xmlns="http://schemas.openxmlformats.org/spreadsheetml/2006/main" count="186" uniqueCount="117">
  <si>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</si>
  <si>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</si>
  <si>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</si>
  <si>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</si>
  <si>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</si>
  <si>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</si>
  <si>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</si>
  <si>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</si>
  <si>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</si>
  <si>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</si>
  <si>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</si>
  <si>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</si>
  <si>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</si>
  <si>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</si>
  <si>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</si>
  <si>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</si>
  <si>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</si>
  <si>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</si>
  <si>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</si>
  <si>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</si>
  <si>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</si>
  <si>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</si>
  <si>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</si>
  <si>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</si>
  <si>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</si>
  <si>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</si>
  <si>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</si>
  <si>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</si>
  <si>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</si>
  <si>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</si>
  <si>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</si>
  <si>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</si>
  <si>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</si>
  <si>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</si>
  <si>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</si>
  <si>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</si>
  <si>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</si>
  <si>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</si>
  <si>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</si>
  <si>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</si>
  <si>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</si>
  <si>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</si>
  <si>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</si>
  <si>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</si>
  <si>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</si>
  <si>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</si>
  <si>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</si>
  <si>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</si>
  <si>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</si>
  <si>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</si>
  <si>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</si>
  <si>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</si>
  <si>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</si>
  <si>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</si>
  <si>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</si>
  <si>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</si>
  <si>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</si>
  <si>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</si>
  <si>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</si>
  <si>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</si>
  <si>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</si>
  <si>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</si>
  <si>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</si>
  <si>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</si>
  <si>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</si>
  <si>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</si>
  <si>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</si>
  <si>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</si>
  <si>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</si>
  <si>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</si>
  <si>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</si>
  <si>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</si>
  <si>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</si>
  <si>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</si>
  <si>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</si>
  <si>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</si>
  <si>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</si>
  <si>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</si>
  <si>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</si>
  <si>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</si>
  <si>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</si>
  <si>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</si>
  <si>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</si>
  <si>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</si>
  <si>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</si>
  <si>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</si>
  <si>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</si>
  <si>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</si>
  <si>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</si>
  <si>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</si>
  <si>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</si>
  <si>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</si>
  <si>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</si>
  <si>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</si>
  <si>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</si>
  <si>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</si>
  <si>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</si>
  <si>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</si>
  <si>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</si>
  <si>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</si>
  <si>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</si>
  <si>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</si>
  <si>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</si>
  <si>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</si>
  <si>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</si>
  <si>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CUNCO</t>
  </si>
  <si>
    <t>CUNCO-MELIPEUCO</t>
  </si>
  <si>
    <t>FEBRERO-2024</t>
  </si>
  <si>
    <t>MARZO-2023</t>
  </si>
  <si>
    <t>Aradura</t>
  </si>
  <si>
    <t>Rastraje</t>
  </si>
  <si>
    <t>Sequía- Heladas-Lluvias extemporáneas-Viento</t>
  </si>
  <si>
    <t>Mayo-Junio</t>
  </si>
  <si>
    <t>Junio-Agosto</t>
  </si>
  <si>
    <t>Febrero</t>
  </si>
  <si>
    <t>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</si>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</sst>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8" fillId="7" borderId="29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8" fillId="2" borderId="31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8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vertical="center"/>
    </xf>
    <xf numFmtId="9" fontId="8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0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8" fillId="7" borderId="48" xfId="0" applyNumberFormat="1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8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8" fillId="7" borderId="34" xfId="0" applyNumberFormat="1" applyFont="1" applyFill="1" applyBorder="1" applyAlignment="1">
      <alignment horizontal="center" vertical="center"/>
    </xf>
    <xf numFmtId="165" fontId="8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0" fontId="5" fillId="0" borderId="51" xfId="0" applyFont="1" applyBorder="1" applyAlignment="1">
      <alignment horizontal="left" wrapText="1"/>
    </xf>
    <xf numFmtId="3" fontId="11" fillId="0" borderId="51" xfId="0" applyNumberFormat="1" applyFont="1" applyFill="1" applyBorder="1" applyAlignment="1">
      <alignment horizontal="right"/>
    </xf>
    <xf numFmtId="49" fontId="1" fillId="0" borderId="4" xfId="0" applyNumberFormat="1" applyFont="1" applyFill="1" applyBorder="1"/>
    <xf numFmtId="49" fontId="1" fillId="0" borderId="58" xfId="0" applyNumberFormat="1" applyFont="1" applyFill="1" applyBorder="1"/>
    <xf numFmtId="3" fontId="5" fillId="9" borderId="5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10" fillId="8" borderId="36" xfId="0" applyNumberFormat="1" applyFont="1" applyFill="1" applyBorder="1" applyAlignment="1">
      <alignment vertical="center"/>
    </xf>
    <xf numFmtId="0" fontId="8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0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848350" cy="133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G66" sqref="G66:G6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7"/>
      <c r="C8" s="3"/>
      <c r="D8" s="2"/>
      <c r="E8" s="31"/>
      <c r="F8" s="3"/>
      <c r="G8" s="3"/>
    </row>
    <row r="9" spans="1:7" ht="12" customHeight="1" x14ac:dyDescent="0.25">
      <c r="A9" s="20"/>
      <c r="B9" s="149" t="s">
        <v>0</v>
      </c>
      <c r="C9" s="144" t="s">
        <v>1</v>
      </c>
      <c r="D9" s="34"/>
      <c r="E9" s="196" t="s">
        <v>81</v>
      </c>
      <c r="F9" s="197"/>
      <c r="G9" s="17">
        <v>55</v>
      </c>
    </row>
    <row r="10" spans="1:7" ht="15" x14ac:dyDescent="0.25">
      <c r="A10" s="20"/>
      <c r="B10" s="150" t="s">
        <v>2</v>
      </c>
      <c r="C10" s="145" t="s">
        <v>3</v>
      </c>
      <c r="D10" s="34"/>
      <c r="E10" s="198" t="s">
        <v>4</v>
      </c>
      <c r="F10" s="199"/>
      <c r="G10" s="5" t="s">
        <v>107</v>
      </c>
    </row>
    <row r="11" spans="1:7" ht="15" x14ac:dyDescent="0.25">
      <c r="A11" s="20"/>
      <c r="B11" s="150" t="s">
        <v>5</v>
      </c>
      <c r="C11" s="144" t="s">
        <v>67</v>
      </c>
      <c r="D11" s="34"/>
      <c r="E11" s="198" t="s">
        <v>6</v>
      </c>
      <c r="F11" s="199"/>
      <c r="G11" s="17">
        <v>28000</v>
      </c>
    </row>
    <row r="12" spans="1:7" ht="11.25" customHeight="1" x14ac:dyDescent="0.25">
      <c r="A12" s="20"/>
      <c r="B12" s="150" t="s">
        <v>7</v>
      </c>
      <c r="C12" s="146" t="s">
        <v>69</v>
      </c>
      <c r="D12" s="34"/>
      <c r="E12" s="29" t="s">
        <v>8</v>
      </c>
      <c r="F12" s="28"/>
      <c r="G12" s="7">
        <f>(G9*G11)</f>
        <v>1540000</v>
      </c>
    </row>
    <row r="13" spans="1:7" ht="11.25" customHeight="1" x14ac:dyDescent="0.25">
      <c r="A13" s="20"/>
      <c r="B13" s="150" t="s">
        <v>9</v>
      </c>
      <c r="C13" s="144" t="s">
        <v>105</v>
      </c>
      <c r="D13" s="34"/>
      <c r="E13" s="198" t="s">
        <v>10</v>
      </c>
      <c r="F13" s="199"/>
      <c r="G13" s="5" t="s">
        <v>11</v>
      </c>
    </row>
    <row r="14" spans="1:7" ht="13.5" customHeight="1" x14ac:dyDescent="0.25">
      <c r="A14" s="20"/>
      <c r="B14" s="150" t="s">
        <v>12</v>
      </c>
      <c r="C14" s="144" t="s">
        <v>106</v>
      </c>
      <c r="D14" s="34"/>
      <c r="E14" s="198" t="s">
        <v>13</v>
      </c>
      <c r="F14" s="199"/>
      <c r="G14" s="5" t="s">
        <v>107</v>
      </c>
    </row>
    <row r="15" spans="1:7" ht="48" customHeight="1" x14ac:dyDescent="0.25">
      <c r="A15" s="20"/>
      <c r="B15" s="150" t="s">
        <v>14</v>
      </c>
      <c r="C15" s="144" t="s">
        <v>108</v>
      </c>
      <c r="D15" s="34"/>
      <c r="E15" s="200" t="s">
        <v>15</v>
      </c>
      <c r="F15" s="201"/>
      <c r="G15" s="187" t="s">
        <v>111</v>
      </c>
    </row>
    <row r="16" spans="1:7" ht="12" customHeight="1" x14ac:dyDescent="0.25">
      <c r="A16" s="2"/>
      <c r="B16" s="148"/>
      <c r="C16" s="40"/>
      <c r="D16" s="41"/>
      <c r="E16" s="42"/>
      <c r="F16" s="43"/>
      <c r="G16" s="44"/>
    </row>
    <row r="17" spans="1:7" ht="12" customHeight="1" x14ac:dyDescent="0.25">
      <c r="A17" s="8"/>
      <c r="B17" s="192" t="s">
        <v>16</v>
      </c>
      <c r="C17" s="193"/>
      <c r="D17" s="193"/>
      <c r="E17" s="193"/>
      <c r="F17" s="193"/>
      <c r="G17" s="193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17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18</v>
      </c>
      <c r="C20" s="53" t="s">
        <v>19</v>
      </c>
      <c r="D20" s="53" t="s">
        <v>20</v>
      </c>
      <c r="E20" s="53" t="s">
        <v>21</v>
      </c>
      <c r="F20" s="53" t="s">
        <v>22</v>
      </c>
      <c r="G20" s="53" t="s">
        <v>23</v>
      </c>
    </row>
    <row r="21" spans="1:7" s="1" customFormat="1" ht="12.75" customHeight="1" x14ac:dyDescent="0.25">
      <c r="A21" s="8"/>
      <c r="B21" s="35" t="s">
        <v>24</v>
      </c>
      <c r="C21" s="9" t="s">
        <v>25</v>
      </c>
      <c r="D21" s="10">
        <v>1</v>
      </c>
      <c r="E21" s="9" t="s">
        <v>113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27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1" t="s">
        <v>28</v>
      </c>
      <c r="C24" s="172"/>
      <c r="D24" s="173"/>
      <c r="E24" s="173"/>
      <c r="F24" s="174"/>
      <c r="G24" s="174"/>
    </row>
    <row r="25" spans="1:7" s="1" customFormat="1" ht="24" customHeight="1" x14ac:dyDescent="0.25">
      <c r="A25" s="20"/>
      <c r="B25" s="175" t="s">
        <v>18</v>
      </c>
      <c r="C25" s="176" t="s">
        <v>19</v>
      </c>
      <c r="D25" s="176" t="s">
        <v>20</v>
      </c>
      <c r="E25" s="175" t="s">
        <v>21</v>
      </c>
      <c r="F25" s="176" t="s">
        <v>22</v>
      </c>
      <c r="G25" s="175" t="s">
        <v>23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29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1" t="s">
        <v>30</v>
      </c>
      <c r="C29" s="172"/>
      <c r="D29" s="173"/>
      <c r="E29" s="173"/>
      <c r="F29" s="174"/>
      <c r="G29" s="174"/>
    </row>
    <row r="30" spans="1:7" s="1" customFormat="1" ht="24" customHeight="1" x14ac:dyDescent="0.25">
      <c r="A30" s="20"/>
      <c r="B30" s="175" t="s">
        <v>18</v>
      </c>
      <c r="C30" s="175" t="s">
        <v>19</v>
      </c>
      <c r="D30" s="175" t="s">
        <v>20</v>
      </c>
      <c r="E30" s="175" t="s">
        <v>21</v>
      </c>
      <c r="F30" s="176" t="s">
        <v>22</v>
      </c>
      <c r="G30" s="175" t="s">
        <v>23</v>
      </c>
    </row>
    <row r="31" spans="1:7" s="142" customFormat="1" ht="15" x14ac:dyDescent="0.25">
      <c r="A31" s="136"/>
      <c r="B31" s="183" t="s">
        <v>84</v>
      </c>
      <c r="C31" s="184" t="s">
        <v>31</v>
      </c>
      <c r="D31" s="185">
        <v>3.125E-2</v>
      </c>
      <c r="E31" s="188" t="s">
        <v>112</v>
      </c>
      <c r="F31" s="186">
        <v>480000</v>
      </c>
      <c r="G31" s="186">
        <f t="shared" ref="G31:G43" si="0">(D31*F31)</f>
        <v>15000</v>
      </c>
    </row>
    <row r="32" spans="1:7" s="142" customFormat="1" ht="12.75" customHeight="1" x14ac:dyDescent="0.25">
      <c r="A32" s="136"/>
      <c r="B32" s="137" t="s">
        <v>109</v>
      </c>
      <c r="C32" s="138" t="s">
        <v>31</v>
      </c>
      <c r="D32" s="151">
        <v>6.25E-2</v>
      </c>
      <c r="E32" s="188" t="s">
        <v>112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110</v>
      </c>
      <c r="C33" s="138" t="s">
        <v>31</v>
      </c>
      <c r="D33" s="151">
        <v>6.25E-2</v>
      </c>
      <c r="E33" s="188" t="s">
        <v>112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82</v>
      </c>
      <c r="C34" s="138" t="s">
        <v>31</v>
      </c>
      <c r="D34" s="151">
        <v>6.25E-2</v>
      </c>
      <c r="E34" s="188" t="s">
        <v>112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78</v>
      </c>
      <c r="C35" s="138" t="s">
        <v>31</v>
      </c>
      <c r="D35" s="151">
        <v>6.25E-2</v>
      </c>
      <c r="E35" s="140" t="s">
        <v>113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91</v>
      </c>
      <c r="C36" s="138" t="s">
        <v>31</v>
      </c>
      <c r="D36" s="151">
        <v>4.1666000000000002E-2</v>
      </c>
      <c r="E36" s="140" t="s">
        <v>113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85</v>
      </c>
      <c r="C37" s="138" t="s">
        <v>31</v>
      </c>
      <c r="D37" s="151">
        <v>3.125E-2</v>
      </c>
      <c r="E37" s="140" t="s">
        <v>113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86</v>
      </c>
      <c r="C38" s="138" t="s">
        <v>31</v>
      </c>
      <c r="D38" s="151">
        <v>3.125E-2</v>
      </c>
      <c r="E38" s="140" t="s">
        <v>72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83</v>
      </c>
      <c r="C39" s="138" t="s">
        <v>31</v>
      </c>
      <c r="D39" s="151">
        <v>3.125E-2</v>
      </c>
      <c r="E39" s="140" t="s">
        <v>73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87</v>
      </c>
      <c r="C40" s="138" t="s">
        <v>31</v>
      </c>
      <c r="D40" s="151">
        <v>3.125E-2</v>
      </c>
      <c r="E40" s="140" t="s">
        <v>32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88</v>
      </c>
      <c r="C41" s="138" t="s">
        <v>31</v>
      </c>
      <c r="D41" s="151">
        <v>3.125E-2</v>
      </c>
      <c r="E41" s="140" t="s">
        <v>32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89</v>
      </c>
      <c r="C42" s="138" t="s">
        <v>31</v>
      </c>
      <c r="D42" s="151">
        <v>3.125E-2</v>
      </c>
      <c r="E42" s="140" t="s">
        <v>32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90</v>
      </c>
      <c r="C43" s="138" t="s">
        <v>31</v>
      </c>
      <c r="D43" s="139">
        <v>0.125</v>
      </c>
      <c r="E43" s="140" t="s">
        <v>114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34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1" t="s">
        <v>35</v>
      </c>
      <c r="C46" s="172"/>
      <c r="D46" s="177"/>
      <c r="E46" s="177"/>
      <c r="F46" s="177"/>
      <c r="G46" s="177"/>
    </row>
    <row r="47" spans="1:11" s="1" customFormat="1" ht="24" customHeight="1" x14ac:dyDescent="0.25">
      <c r="A47" s="20"/>
      <c r="B47" s="176" t="s">
        <v>36</v>
      </c>
      <c r="C47" s="176" t="s">
        <v>37</v>
      </c>
      <c r="D47" s="182" t="s">
        <v>38</v>
      </c>
      <c r="E47" s="182" t="s">
        <v>21</v>
      </c>
      <c r="F47" s="182" t="s">
        <v>22</v>
      </c>
      <c r="G47" s="182" t="s">
        <v>23</v>
      </c>
      <c r="K47" s="22"/>
    </row>
    <row r="48" spans="1:11" s="1" customFormat="1" ht="12.75" customHeight="1" x14ac:dyDescent="0.25">
      <c r="A48" s="8"/>
      <c r="B48" s="178" t="s">
        <v>39</v>
      </c>
      <c r="C48" s="179" t="s">
        <v>40</v>
      </c>
      <c r="D48" s="180">
        <v>150</v>
      </c>
      <c r="E48" s="181" t="s">
        <v>26</v>
      </c>
      <c r="F48" s="164">
        <v>400</v>
      </c>
      <c r="G48" s="164">
        <f>(D48*F48)</f>
        <v>60000</v>
      </c>
      <c r="I48" s="26"/>
    </row>
    <row r="49" spans="1:9" s="1" customFormat="1" ht="12.75" customHeight="1" x14ac:dyDescent="0.25">
      <c r="A49" s="8"/>
      <c r="B49" s="27" t="s">
        <v>92</v>
      </c>
      <c r="C49" s="134" t="s">
        <v>79</v>
      </c>
      <c r="D49" s="135">
        <v>0.12</v>
      </c>
      <c r="E49" s="5" t="s">
        <v>26</v>
      </c>
      <c r="F49" s="128">
        <v>180000</v>
      </c>
      <c r="G49" s="128">
        <f>(D49*F49)</f>
        <v>21600</v>
      </c>
      <c r="I49" s="26"/>
    </row>
    <row r="50" spans="1:9" s="1" customFormat="1" ht="12.75" customHeight="1" x14ac:dyDescent="0.25">
      <c r="A50" s="8"/>
      <c r="B50" s="189" t="s">
        <v>93</v>
      </c>
      <c r="C50" s="134" t="s">
        <v>79</v>
      </c>
      <c r="D50" s="135">
        <v>0.05</v>
      </c>
      <c r="E50" s="5" t="s">
        <v>26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189" t="s">
        <v>41</v>
      </c>
      <c r="C51" s="134" t="s">
        <v>40</v>
      </c>
      <c r="D51" s="135">
        <v>200</v>
      </c>
      <c r="E51" s="5" t="s">
        <v>26</v>
      </c>
      <c r="F51" s="128">
        <v>1140</v>
      </c>
      <c r="G51" s="128">
        <f>(D51*F51)</f>
        <v>228000</v>
      </c>
      <c r="I51" s="26"/>
    </row>
    <row r="52" spans="1:9" s="1" customFormat="1" ht="12.75" customHeight="1" x14ac:dyDescent="0.25">
      <c r="A52" s="8"/>
      <c r="B52" s="189" t="s">
        <v>80</v>
      </c>
      <c r="C52" s="134" t="s">
        <v>40</v>
      </c>
      <c r="D52" s="135">
        <v>300</v>
      </c>
      <c r="E52" s="5" t="s">
        <v>26</v>
      </c>
      <c r="F52" s="128">
        <v>900</v>
      </c>
      <c r="G52" s="128">
        <f>(D52*F52)</f>
        <v>270000</v>
      </c>
      <c r="I52" s="26"/>
    </row>
    <row r="53" spans="1:9" s="1" customFormat="1" ht="12.75" customHeight="1" x14ac:dyDescent="0.25">
      <c r="A53" s="8"/>
      <c r="B53" s="189" t="s">
        <v>42</v>
      </c>
      <c r="C53" s="134" t="s">
        <v>40</v>
      </c>
      <c r="D53" s="135">
        <v>100</v>
      </c>
      <c r="E53" s="6" t="s">
        <v>72</v>
      </c>
      <c r="F53" s="128">
        <v>1140</v>
      </c>
      <c r="G53" s="128">
        <f t="shared" ref="G53:G61" si="1">(D53*F53)</f>
        <v>114000</v>
      </c>
      <c r="I53" s="26"/>
    </row>
    <row r="54" spans="1:9" s="1" customFormat="1" ht="12.75" customHeight="1" x14ac:dyDescent="0.25">
      <c r="A54" s="8"/>
      <c r="B54" s="189" t="s">
        <v>94</v>
      </c>
      <c r="C54" s="134" t="s">
        <v>79</v>
      </c>
      <c r="D54" s="135">
        <v>3</v>
      </c>
      <c r="E54" s="5" t="s">
        <v>26</v>
      </c>
      <c r="F54" s="128">
        <v>18500</v>
      </c>
      <c r="G54" s="128">
        <f t="shared" si="1"/>
        <v>55500</v>
      </c>
      <c r="I54" s="26"/>
    </row>
    <row r="55" spans="1:9" s="1" customFormat="1" ht="12.75" customHeight="1" x14ac:dyDescent="0.25">
      <c r="A55" s="8"/>
      <c r="B55" s="189" t="s">
        <v>95</v>
      </c>
      <c r="C55" s="134" t="s">
        <v>79</v>
      </c>
      <c r="D55" s="135">
        <v>0.8</v>
      </c>
      <c r="E55" s="5" t="s">
        <v>26</v>
      </c>
      <c r="F55" s="128">
        <v>35950</v>
      </c>
      <c r="G55" s="128">
        <f t="shared" si="1"/>
        <v>28760</v>
      </c>
      <c r="I55" s="26"/>
    </row>
    <row r="56" spans="1:9" s="1" customFormat="1" ht="12.75" customHeight="1" x14ac:dyDescent="0.25">
      <c r="A56" s="8"/>
      <c r="B56" s="189" t="s">
        <v>96</v>
      </c>
      <c r="C56" s="134" t="s">
        <v>79</v>
      </c>
      <c r="D56" s="135">
        <v>1</v>
      </c>
      <c r="E56" s="5" t="s">
        <v>72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189" t="s">
        <v>97</v>
      </c>
      <c r="C57" s="134" t="s">
        <v>68</v>
      </c>
      <c r="D57" s="135">
        <v>1</v>
      </c>
      <c r="E57" s="5" t="s">
        <v>73</v>
      </c>
      <c r="F57" s="128">
        <v>1500</v>
      </c>
      <c r="G57" s="128">
        <f t="shared" si="1"/>
        <v>1500</v>
      </c>
      <c r="I57" s="26"/>
    </row>
    <row r="58" spans="1:9" s="1" customFormat="1" ht="12.75" customHeight="1" x14ac:dyDescent="0.25">
      <c r="A58" s="8"/>
      <c r="B58" s="189" t="s">
        <v>98</v>
      </c>
      <c r="C58" s="134" t="s">
        <v>79</v>
      </c>
      <c r="D58" s="135">
        <v>1</v>
      </c>
      <c r="E58" s="5" t="s">
        <v>73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189" t="s">
        <v>102</v>
      </c>
      <c r="C59" s="134" t="s">
        <v>79</v>
      </c>
      <c r="D59" s="135">
        <v>0.3</v>
      </c>
      <c r="E59" s="5" t="s">
        <v>73</v>
      </c>
      <c r="F59" s="128">
        <v>95040</v>
      </c>
      <c r="G59" s="128">
        <f t="shared" si="1"/>
        <v>28512</v>
      </c>
      <c r="I59" s="26"/>
    </row>
    <row r="60" spans="1:9" s="1" customFormat="1" ht="12.75" customHeight="1" x14ac:dyDescent="0.25">
      <c r="A60" s="8"/>
      <c r="B60" s="189" t="s">
        <v>100</v>
      </c>
      <c r="C60" s="134" t="s">
        <v>101</v>
      </c>
      <c r="D60" s="135">
        <v>0.4</v>
      </c>
      <c r="E60" s="5" t="s">
        <v>32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90" t="s">
        <v>99</v>
      </c>
      <c r="C61" s="156" t="s">
        <v>79</v>
      </c>
      <c r="D61" s="157">
        <v>0.5</v>
      </c>
      <c r="E61" s="158" t="s">
        <v>32</v>
      </c>
      <c r="F61" s="159">
        <v>41814</v>
      </c>
      <c r="G61" s="159">
        <f t="shared" si="1"/>
        <v>20907</v>
      </c>
      <c r="I61" s="26"/>
    </row>
    <row r="62" spans="1:9" s="1" customFormat="1" ht="13.5" customHeight="1" x14ac:dyDescent="0.25">
      <c r="A62" s="4"/>
      <c r="B62" s="152" t="s">
        <v>43</v>
      </c>
      <c r="C62" s="153"/>
      <c r="D62" s="154"/>
      <c r="E62" s="154"/>
      <c r="F62" s="154"/>
      <c r="G62" s="155">
        <f>SUM(G48:G61)</f>
        <v>908783.2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1" t="s">
        <v>44</v>
      </c>
      <c r="C64" s="172"/>
      <c r="D64" s="173"/>
      <c r="E64" s="173"/>
      <c r="F64" s="174"/>
      <c r="G64" s="174"/>
    </row>
    <row r="65" spans="1:7" s="1" customFormat="1" ht="24" customHeight="1" x14ac:dyDescent="0.25">
      <c r="A65" s="20"/>
      <c r="B65" s="175" t="s">
        <v>45</v>
      </c>
      <c r="C65" s="176" t="s">
        <v>37</v>
      </c>
      <c r="D65" s="176" t="s">
        <v>38</v>
      </c>
      <c r="E65" s="175" t="s">
        <v>21</v>
      </c>
      <c r="F65" s="176" t="s">
        <v>22</v>
      </c>
      <c r="G65" s="175" t="s">
        <v>23</v>
      </c>
    </row>
    <row r="66" spans="1:7" s="1" customFormat="1" ht="12" customHeight="1" x14ac:dyDescent="0.25">
      <c r="A66" s="20"/>
      <c r="B66" s="165" t="s">
        <v>103</v>
      </c>
      <c r="C66" s="166" t="s">
        <v>68</v>
      </c>
      <c r="D66" s="168">
        <v>1</v>
      </c>
      <c r="E66" s="170" t="s">
        <v>115</v>
      </c>
      <c r="F66" s="191">
        <v>33000</v>
      </c>
      <c r="G66" s="164">
        <f t="shared" ref="G66:G67" si="2">D66*F66</f>
        <v>33000</v>
      </c>
    </row>
    <row r="67" spans="1:7" s="1" customFormat="1" ht="12" customHeight="1" x14ac:dyDescent="0.25">
      <c r="A67" s="20"/>
      <c r="B67" s="165" t="s">
        <v>104</v>
      </c>
      <c r="C67" s="166" t="s">
        <v>68</v>
      </c>
      <c r="D67" s="168">
        <v>1</v>
      </c>
      <c r="E67" s="170" t="s">
        <v>116</v>
      </c>
      <c r="F67" s="191">
        <v>20000</v>
      </c>
      <c r="G67" s="164">
        <f t="shared" si="2"/>
        <v>20000</v>
      </c>
    </row>
    <row r="68" spans="1:7" s="1" customFormat="1" ht="12" customHeight="1" x14ac:dyDescent="0.25">
      <c r="A68" s="8"/>
      <c r="B68" s="162" t="s">
        <v>74</v>
      </c>
      <c r="C68" s="163" t="s">
        <v>68</v>
      </c>
      <c r="D68" s="167">
        <v>300</v>
      </c>
      <c r="E68" s="169" t="s">
        <v>33</v>
      </c>
      <c r="F68" s="167">
        <v>350</v>
      </c>
      <c r="G68" s="164">
        <f>D68*F68</f>
        <v>105000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158000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46</v>
      </c>
      <c r="C71" s="71"/>
      <c r="D71" s="71"/>
      <c r="E71" s="72"/>
      <c r="F71" s="71"/>
      <c r="G71" s="73">
        <f>G22+G44+G62+G69</f>
        <v>1383782.88</v>
      </c>
    </row>
    <row r="72" spans="1:7" s="1" customFormat="1" ht="12" customHeight="1" x14ac:dyDescent="0.25">
      <c r="A72" s="20"/>
      <c r="B72" s="74" t="s">
        <v>47</v>
      </c>
      <c r="C72" s="75"/>
      <c r="D72" s="75"/>
      <c r="E72" s="76"/>
      <c r="F72" s="75"/>
      <c r="G72" s="77">
        <f>G71*0.05</f>
        <v>69189.144</v>
      </c>
    </row>
    <row r="73" spans="1:7" s="1" customFormat="1" ht="12" customHeight="1" x14ac:dyDescent="0.25">
      <c r="A73" s="20"/>
      <c r="B73" s="78" t="s">
        <v>48</v>
      </c>
      <c r="C73" s="79"/>
      <c r="D73" s="79"/>
      <c r="E73" s="80"/>
      <c r="F73" s="79"/>
      <c r="G73" s="81">
        <f>G72+G71</f>
        <v>1452972.024</v>
      </c>
    </row>
    <row r="74" spans="1:7" s="1" customFormat="1" ht="12" customHeight="1" x14ac:dyDescent="0.25">
      <c r="A74" s="20"/>
      <c r="B74" s="74" t="s">
        <v>49</v>
      </c>
      <c r="C74" s="75"/>
      <c r="D74" s="75"/>
      <c r="E74" s="76"/>
      <c r="F74" s="75"/>
      <c r="G74" s="77">
        <f>G12</f>
        <v>1540000</v>
      </c>
    </row>
    <row r="75" spans="1:7" s="1" customFormat="1" ht="12" customHeight="1" x14ac:dyDescent="0.25">
      <c r="A75" s="20"/>
      <c r="B75" s="82" t="s">
        <v>50</v>
      </c>
      <c r="C75" s="83"/>
      <c r="D75" s="83"/>
      <c r="E75" s="84"/>
      <c r="F75" s="83"/>
      <c r="G75" s="85">
        <f>G74-G73</f>
        <v>87027.976000000024</v>
      </c>
    </row>
    <row r="76" spans="1:7" s="1" customFormat="1" ht="12" customHeight="1" x14ac:dyDescent="0.25">
      <c r="A76" s="20"/>
      <c r="B76" s="86" t="s">
        <v>70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71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51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52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53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54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55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56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4" t="s">
        <v>57</v>
      </c>
      <c r="C86" s="195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45</v>
      </c>
      <c r="C87" s="107" t="s">
        <v>75</v>
      </c>
      <c r="D87" s="108" t="s">
        <v>58</v>
      </c>
      <c r="E87" s="104"/>
      <c r="F87" s="105"/>
      <c r="G87" s="89"/>
    </row>
    <row r="88" spans="1:7" s="1" customFormat="1" ht="12" customHeight="1" x14ac:dyDescent="0.25">
      <c r="A88" s="20"/>
      <c r="B88" s="109" t="s">
        <v>59</v>
      </c>
      <c r="C88" s="110">
        <f>G22</f>
        <v>20000</v>
      </c>
      <c r="D88" s="111">
        <f>(C88/C94)</f>
        <v>1.3764889942574696E-2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60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61</v>
      </c>
      <c r="C90" s="110">
        <f>G44</f>
        <v>296999.67999999999</v>
      </c>
      <c r="D90" s="111">
        <f>C90/C94</f>
        <v>0.20440839540899516</v>
      </c>
      <c r="E90" s="104"/>
      <c r="F90" s="105"/>
      <c r="G90" s="89"/>
    </row>
    <row r="91" spans="1:7" s="1" customFormat="1" ht="12" customHeight="1" x14ac:dyDescent="0.25">
      <c r="A91" s="20"/>
      <c r="B91" s="109" t="s">
        <v>36</v>
      </c>
      <c r="C91" s="110">
        <f>G62</f>
        <v>908783.2</v>
      </c>
      <c r="D91" s="111">
        <f>C91/C94</f>
        <v>0.62546503648304241</v>
      </c>
      <c r="E91" s="104"/>
      <c r="F91" s="105"/>
      <c r="G91" s="89"/>
    </row>
    <row r="92" spans="1:7" s="1" customFormat="1" ht="12" customHeight="1" x14ac:dyDescent="0.25">
      <c r="A92" s="20"/>
      <c r="B92" s="109" t="s">
        <v>62</v>
      </c>
      <c r="C92" s="112">
        <f>G69</f>
        <v>158000</v>
      </c>
      <c r="D92" s="111">
        <f>C92/C94</f>
        <v>0.1087426305463401</v>
      </c>
      <c r="E92" s="113"/>
      <c r="F92" s="114"/>
      <c r="G92" s="89"/>
    </row>
    <row r="93" spans="1:7" s="1" customFormat="1" ht="12" customHeight="1" x14ac:dyDescent="0.25">
      <c r="A93" s="20"/>
      <c r="B93" s="109" t="s">
        <v>63</v>
      </c>
      <c r="C93" s="112">
        <f>G72</f>
        <v>69189.144</v>
      </c>
      <c r="D93" s="111">
        <f>C93/C94</f>
        <v>4.7619047619047623E-2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76</v>
      </c>
      <c r="C94" s="116">
        <f>SUM(C88:C93)</f>
        <v>1452972.024</v>
      </c>
      <c r="D94" s="117">
        <f>SUM(D88:D93)</f>
        <v>1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64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77</v>
      </c>
      <c r="C98" s="133">
        <v>54</v>
      </c>
      <c r="D98" s="133">
        <v>55</v>
      </c>
      <c r="E98" s="125">
        <v>56</v>
      </c>
      <c r="F98" s="126"/>
      <c r="G98" s="127"/>
    </row>
    <row r="99" spans="1:7" s="1" customFormat="1" ht="12.75" customHeight="1" thickBot="1" x14ac:dyDescent="0.3">
      <c r="A99" s="20"/>
      <c r="B99" s="115" t="s">
        <v>65</v>
      </c>
      <c r="C99" s="160">
        <f>(G73/C98)</f>
        <v>26906.889333333333</v>
      </c>
      <c r="D99" s="160">
        <f>(G73/D98)</f>
        <v>26417.673163636362</v>
      </c>
      <c r="E99" s="161">
        <f>(G73/E98)</f>
        <v>25945.929</v>
      </c>
      <c r="F99" s="126"/>
      <c r="G99" s="127"/>
    </row>
    <row r="100" spans="1:7" s="1" customFormat="1" ht="15.6" customHeight="1" x14ac:dyDescent="0.25">
      <c r="A100" s="20"/>
      <c r="B100" s="21" t="s">
        <v>66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2023-04-27T16:22:25Z</dcterms:modified>
  <cp:category/>
  <cp:contentStatus/>
</cp:coreProperties>
</file>