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IBAÑEZ\"/>
    </mc:Choice>
  </mc:AlternateContent>
  <bookViews>
    <workbookView xWindow="0" yWindow="0" windowWidth="20490" windowHeight="7755"/>
  </bookViews>
  <sheets>
    <sheet name="Ave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12" i="1" l="1"/>
  <c r="G57" i="1" l="1"/>
  <c r="G21" i="1" l="1"/>
  <c r="G22" i="1" s="1"/>
  <c r="C73" i="1" s="1"/>
  <c r="G27" i="1"/>
  <c r="C74" i="1" s="1"/>
  <c r="G31" i="1"/>
  <c r="G32" i="1"/>
  <c r="G33" i="1"/>
  <c r="G34" i="1"/>
  <c r="G35" i="1"/>
  <c r="G42" i="1"/>
  <c r="G43" i="1"/>
  <c r="G50" i="1"/>
  <c r="G53" i="1" l="1"/>
  <c r="C77" i="1" s="1"/>
  <c r="G46" i="1"/>
  <c r="G36" i="1"/>
  <c r="C75" i="1" s="1"/>
  <c r="G54" i="1" l="1"/>
  <c r="G55" i="1" s="1"/>
  <c r="C76" i="1"/>
  <c r="G56" i="1" l="1"/>
  <c r="G58" i="1" s="1"/>
  <c r="C78" i="1"/>
  <c r="C79" i="1" l="1"/>
  <c r="D78" i="1"/>
  <c r="D74" i="1" l="1"/>
  <c r="D73" i="1"/>
  <c r="D77" i="1"/>
  <c r="D75" i="1"/>
  <c r="D76" i="1"/>
  <c r="D79" i="1" l="1"/>
</calcChain>
</file>

<file path=xl/sharedStrings.xml><?xml version="1.0" encoding="utf-8"?>
<sst xmlns="http://schemas.openxmlformats.org/spreadsheetml/2006/main" count="134" uniqueCount="93">
  <si>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</si>
  <si>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</si>
  <si>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</si>
  <si>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</si>
  <si>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</si>
  <si>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</si>
  <si>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</si>
  <si>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</si>
  <si>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</si>
  <si>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</si>
  <si>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</si>
  <si>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</si>
  <si>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</si>
  <si>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</si>
  <si>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</si>
  <si>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</si>
  <si>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</si>
  <si>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</si>
  <si>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</si>
  <si>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</si>
  <si>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</si>
  <si>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</si>
  <si>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</si>
  <si>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</si>
  <si>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</si>
  <si>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</si>
  <si>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</si>
  <si>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</si>
  <si>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</si>
  <si>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</si>
  <si>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</si>
  <si>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</si>
  <si>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</si>
  <si>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</si>
  <si>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</si>
  <si>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</si>
  <si>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</si>
  <si>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</si>
  <si>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</si>
  <si>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</si>
  <si>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</si>
  <si>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</si>
  <si>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</si>
  <si>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</si>
  <si>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</si>
  <si>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</si>
  <si>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</si>
  <si>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</si>
  <si>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</si>
  <si>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</si>
  <si>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</si>
  <si>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</si>
  <si>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</si>
  <si>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</si>
  <si>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</si>
  <si>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</si>
  <si>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</si>
  <si>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</si>
  <si>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</si>
  <si>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</si>
  <si>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</si>
  <si>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</si>
  <si>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</si>
  <si>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</si>
  <si>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</si>
  <si>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</si>
  <si>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</si>
  <si>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Traslados </t>
  </si>
  <si>
    <t>Avena</t>
  </si>
  <si>
    <t>Nehuen</t>
  </si>
  <si>
    <t>Regiòn de Aysen</t>
  </si>
  <si>
    <t>Ibañez</t>
  </si>
  <si>
    <t>Mercado local</t>
  </si>
  <si>
    <t>No Hay</t>
  </si>
  <si>
    <t>Cosecha</t>
  </si>
  <si>
    <t>Marzo</t>
  </si>
  <si>
    <t>N/A</t>
  </si>
  <si>
    <t>Arado</t>
  </si>
  <si>
    <t>Septiembre</t>
  </si>
  <si>
    <t>Rastraje</t>
  </si>
  <si>
    <t>Aplicación Fertilizante</t>
  </si>
  <si>
    <t>Octubre</t>
  </si>
  <si>
    <t>Siembra</t>
  </si>
  <si>
    <t>Marzo- Mayo</t>
  </si>
  <si>
    <t>Urea</t>
  </si>
  <si>
    <t>Superfosfato triple</t>
  </si>
  <si>
    <t>Muriato de Potasio</t>
  </si>
  <si>
    <t>Azufre</t>
  </si>
  <si>
    <t>SC</t>
  </si>
  <si>
    <t>Sacos</t>
  </si>
  <si>
    <t>Todas</t>
  </si>
  <si>
    <t>Abril de 2024</t>
  </si>
  <si>
    <t>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</si>
</sst>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[$$-340A]#,##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11"/>
      <color rgb="FF3F3F3F"/>
      <name val="Helvetica Neue"/>
      <family val="2"/>
      <scheme val="minor"/>
    </font>
    <font>
      <sz val="11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20" fillId="8" borderId="56" applyNumberFormat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4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4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5" borderId="22" xfId="0" applyFont="1" applyFill="1" applyBorder="1" applyAlignment="1"/>
    <xf numFmtId="49" fontId="13" fillId="6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49" fontId="1" fillId="4" borderId="26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4" borderId="29" xfId="0" applyNumberFormat="1" applyFont="1" applyFill="1" applyBorder="1" applyAlignment="1">
      <alignment vertical="center"/>
    </xf>
    <xf numFmtId="49" fontId="1" fillId="4" borderId="31" xfId="0" applyNumberFormat="1" applyFont="1" applyFill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6" borderId="34" xfId="0" applyNumberFormat="1" applyFont="1" applyFill="1" applyBorder="1" applyAlignment="1">
      <alignment vertical="center"/>
    </xf>
    <xf numFmtId="49" fontId="15" fillId="6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6" borderId="38" xfId="0" applyNumberFormat="1" applyFont="1" applyFill="1" applyBorder="1" applyAlignment="1">
      <alignment vertical="center"/>
    </xf>
    <xf numFmtId="165" fontId="13" fillId="6" borderId="39" xfId="0" applyNumberFormat="1" applyFont="1" applyFill="1" applyBorder="1" applyAlignment="1">
      <alignment vertical="center"/>
    </xf>
    <xf numFmtId="9" fontId="13" fillId="6" borderId="40" xfId="0" applyNumberFormat="1" applyFont="1" applyFill="1" applyBorder="1" applyAlignment="1">
      <alignment vertical="center"/>
    </xf>
    <xf numFmtId="0" fontId="15" fillId="7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5" borderId="22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49" fontId="18" fillId="7" borderId="22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52" xfId="0" applyFont="1" applyFill="1" applyBorder="1" applyAlignment="1">
      <alignment vertical="center"/>
    </xf>
    <xf numFmtId="49" fontId="13" fillId="6" borderId="53" xfId="0" applyNumberFormat="1" applyFont="1" applyFill="1" applyBorder="1" applyAlignment="1">
      <alignment vertical="center"/>
    </xf>
    <xf numFmtId="0" fontId="13" fillId="6" borderId="54" xfId="0" applyNumberFormat="1" applyFont="1" applyFill="1" applyBorder="1" applyAlignment="1">
      <alignment vertical="center"/>
    </xf>
    <xf numFmtId="0" fontId="13" fillId="6" borderId="55" xfId="0" applyNumberFormat="1" applyFont="1" applyFill="1" applyBorder="1" applyAlignment="1">
      <alignment vertical="center"/>
    </xf>
    <xf numFmtId="165" fontId="13" fillId="6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18" fillId="7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166" fontId="4" fillId="2" borderId="6" xfId="0" applyNumberFormat="1" applyFont="1" applyFill="1" applyBorder="1" applyAlignment="1"/>
    <xf numFmtId="49" fontId="18" fillId="7" borderId="42" xfId="0" applyNumberFormat="1" applyFont="1" applyFill="1" applyBorder="1" applyAlignment="1">
      <alignment vertical="center"/>
    </xf>
    <xf numFmtId="0" fontId="19" fillId="0" borderId="0" xfId="0" applyNumberFormat="1" applyFont="1" applyAlignment="1"/>
    <xf numFmtId="49" fontId="4" fillId="2" borderId="60" xfId="0" applyNumberFormat="1" applyFont="1" applyFill="1" applyBorder="1" applyAlignment="1"/>
    <xf numFmtId="49" fontId="21" fillId="9" borderId="19" xfId="2" applyNumberFormat="1" applyBorder="1" applyAlignment="1">
      <alignment vertical="center"/>
    </xf>
    <xf numFmtId="0" fontId="21" fillId="9" borderId="27" xfId="2" applyBorder="1" applyAlignment="1">
      <alignment vertical="center"/>
    </xf>
    <xf numFmtId="49" fontId="9" fillId="3" borderId="22" xfId="0" applyNumberFormat="1" applyFont="1" applyFill="1" applyBorder="1" applyAlignment="1">
      <alignment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vertical="center"/>
    </xf>
    <xf numFmtId="3" fontId="9" fillId="3" borderId="62" xfId="0" applyNumberFormat="1" applyFont="1" applyFill="1" applyBorder="1" applyAlignment="1">
      <alignment vertical="center"/>
    </xf>
    <xf numFmtId="0" fontId="21" fillId="9" borderId="22" xfId="2" applyBorder="1" applyAlignment="1">
      <alignment vertical="center"/>
    </xf>
    <xf numFmtId="0" fontId="20" fillId="8" borderId="56" xfId="1"/>
    <xf numFmtId="0" fontId="21" fillId="10" borderId="22" xfId="3" applyBorder="1" applyAlignment="1">
      <alignment vertical="center"/>
    </xf>
    <xf numFmtId="167" fontId="4" fillId="2" borderId="6" xfId="0" applyNumberFormat="1" applyFont="1" applyFill="1" applyBorder="1" applyAlignment="1">
      <alignment horizontal="right" wrapText="1"/>
    </xf>
    <xf numFmtId="167" fontId="7" fillId="3" borderId="6" xfId="0" applyNumberFormat="1" applyFont="1" applyFill="1" applyBorder="1" applyAlignment="1">
      <alignment vertical="center"/>
    </xf>
    <xf numFmtId="167" fontId="2" fillId="2" borderId="15" xfId="0" applyNumberFormat="1" applyFont="1" applyFill="1" applyBorder="1" applyAlignment="1">
      <alignment vertical="center"/>
    </xf>
    <xf numFmtId="167" fontId="3" fillId="3" borderId="15" xfId="0" applyNumberFormat="1" applyFont="1" applyFill="1" applyBorder="1" applyAlignment="1">
      <alignment vertical="center"/>
    </xf>
    <xf numFmtId="167" fontId="7" fillId="3" borderId="15" xfId="0" applyNumberFormat="1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horizontal="left" vertical="center" wrapText="1"/>
    </xf>
    <xf numFmtId="167" fontId="4" fillId="2" borderId="6" xfId="0" applyNumberFormat="1" applyFont="1" applyFill="1" applyBorder="1" applyAlignment="1"/>
    <xf numFmtId="167" fontId="9" fillId="3" borderId="15" xfId="0" applyNumberFormat="1" applyFont="1" applyFill="1" applyBorder="1" applyAlignment="1">
      <alignment vertical="center"/>
    </xf>
    <xf numFmtId="167" fontId="9" fillId="3" borderId="19" xfId="0" applyNumberFormat="1" applyFont="1" applyFill="1" applyBorder="1" applyAlignment="1">
      <alignment vertical="center"/>
    </xf>
    <xf numFmtId="167" fontId="2" fillId="2" borderId="25" xfId="0" applyNumberFormat="1" applyFont="1" applyFill="1" applyBorder="1" applyAlignment="1"/>
    <xf numFmtId="167" fontId="21" fillId="9" borderId="27" xfId="2" applyNumberFormat="1" applyBorder="1" applyAlignment="1">
      <alignment vertical="center"/>
    </xf>
    <xf numFmtId="167" fontId="21" fillId="9" borderId="28" xfId="2" applyNumberFormat="1" applyBorder="1" applyAlignment="1">
      <alignment vertical="center"/>
    </xf>
    <xf numFmtId="167" fontId="1" fillId="4" borderId="15" xfId="0" applyNumberFormat="1" applyFont="1" applyFill="1" applyBorder="1" applyAlignment="1">
      <alignment vertical="center"/>
    </xf>
    <xf numFmtId="167" fontId="1" fillId="4" borderId="30" xfId="0" applyNumberFormat="1" applyFont="1" applyFill="1" applyBorder="1" applyAlignment="1">
      <alignment vertical="center"/>
    </xf>
    <xf numFmtId="167" fontId="1" fillId="3" borderId="15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167" fontId="21" fillId="10" borderId="32" xfId="3" applyNumberFormat="1" applyBorder="1" applyAlignment="1">
      <alignment vertical="center"/>
    </xf>
    <xf numFmtId="167" fontId="21" fillId="10" borderId="33" xfId="3" applyNumberFormat="1" applyBorder="1" applyAlignment="1">
      <alignment vertical="center"/>
    </xf>
    <xf numFmtId="167" fontId="21" fillId="9" borderId="22" xfId="2" applyNumberFormat="1" applyBorder="1" applyAlignment="1">
      <alignment vertical="center"/>
    </xf>
    <xf numFmtId="167" fontId="21" fillId="10" borderId="22" xfId="3" applyNumberFormat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49" fontId="3" fillId="3" borderId="57" xfId="0" applyNumberFormat="1" applyFont="1" applyFill="1" applyBorder="1" applyAlignment="1">
      <alignment wrapText="1"/>
    </xf>
    <xf numFmtId="49" fontId="3" fillId="3" borderId="59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/>
    <xf numFmtId="49" fontId="4" fillId="2" borderId="59" xfId="0" applyNumberFormat="1" applyFont="1" applyFill="1" applyBorder="1" applyAlignment="1"/>
    <xf numFmtId="49" fontId="6" fillId="3" borderId="57" xfId="0" applyNumberFormat="1" applyFont="1" applyFill="1" applyBorder="1" applyAlignment="1">
      <alignment horizontal="center" vertical="center"/>
    </xf>
    <xf numFmtId="49" fontId="6" fillId="3" borderId="58" xfId="0" applyNumberFormat="1" applyFont="1" applyFill="1" applyBorder="1" applyAlignment="1">
      <alignment horizontal="center" vertical="center"/>
    </xf>
    <xf numFmtId="49" fontId="6" fillId="3" borderId="59" xfId="0" applyNumberFormat="1" applyFont="1" applyFill="1" applyBorder="1" applyAlignment="1">
      <alignment horizontal="center" vertical="center"/>
    </xf>
  </cellXfs>
  <cellStyles count="4">
    <cellStyle name="Énfasis5" xfId="2" builtinId="45"/>
    <cellStyle name="Énfasis6" xfId="3" builtinId="49"/>
    <cellStyle name="Normal" xfId="0" builtinId="0"/>
    <cellStyle name="Salida" xfId="1" builtinId="2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B1" zoomScale="150" zoomScaleNormal="150" workbookViewId="0">
      <selection activeCell="I7" sqref="I7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5703125" style="1" bestFit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68</v>
      </c>
      <c r="D9" s="8"/>
      <c r="E9" s="152" t="s">
        <v>1</v>
      </c>
      <c r="F9" s="153"/>
      <c r="G9" s="9">
        <v>60</v>
      </c>
    </row>
    <row r="10" spans="1:7" ht="38.25" customHeight="1">
      <c r="A10" s="5"/>
      <c r="B10" s="10" t="s">
        <v>2</v>
      </c>
      <c r="C10" s="11" t="s">
        <v>69</v>
      </c>
      <c r="D10" s="12"/>
      <c r="E10" s="154" t="s">
        <v>3</v>
      </c>
      <c r="F10" s="155"/>
      <c r="G10" s="14" t="s">
        <v>91</v>
      </c>
    </row>
    <row r="11" spans="1:7" ht="18" customHeight="1">
      <c r="A11" s="5"/>
      <c r="B11" s="10" t="s">
        <v>4</v>
      </c>
      <c r="C11" s="14" t="s">
        <v>5</v>
      </c>
      <c r="D11" s="12"/>
      <c r="E11" s="154" t="s">
        <v>6</v>
      </c>
      <c r="F11" s="155"/>
      <c r="G11" s="117">
        <v>14000</v>
      </c>
    </row>
    <row r="12" spans="1:7" ht="11.25" customHeight="1">
      <c r="A12" s="5"/>
      <c r="B12" s="10" t="s">
        <v>7</v>
      </c>
      <c r="C12" s="15" t="s">
        <v>70</v>
      </c>
      <c r="D12" s="12"/>
      <c r="E12" s="16" t="s">
        <v>8</v>
      </c>
      <c r="F12" s="17"/>
      <c r="G12" s="18">
        <f>(G9*G11)</f>
        <v>840000</v>
      </c>
    </row>
    <row r="13" spans="1:7" ht="11.25" customHeight="1">
      <c r="A13" s="5"/>
      <c r="B13" s="10" t="s">
        <v>9</v>
      </c>
      <c r="C13" s="14" t="s">
        <v>71</v>
      </c>
      <c r="D13" s="12"/>
      <c r="E13" s="154" t="s">
        <v>10</v>
      </c>
      <c r="F13" s="155"/>
      <c r="G13" s="14" t="s">
        <v>72</v>
      </c>
    </row>
    <row r="14" spans="1:7" ht="13.5" customHeight="1">
      <c r="A14" s="5"/>
      <c r="B14" s="10" t="s">
        <v>11</v>
      </c>
      <c r="C14" s="14" t="s">
        <v>71</v>
      </c>
      <c r="D14" s="12"/>
      <c r="E14" s="154" t="s">
        <v>12</v>
      </c>
      <c r="F14" s="155"/>
      <c r="G14" s="14" t="s">
        <v>92</v>
      </c>
    </row>
    <row r="15" spans="1:7" ht="25.5" customHeight="1">
      <c r="A15" s="5"/>
      <c r="B15" s="10" t="s">
        <v>13</v>
      </c>
      <c r="C15" s="19">
        <v>45008</v>
      </c>
      <c r="D15" s="12"/>
      <c r="E15" s="156" t="s">
        <v>14</v>
      </c>
      <c r="F15" s="157"/>
      <c r="G15" s="15" t="s">
        <v>73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8" t="s">
        <v>15</v>
      </c>
      <c r="C17" s="159"/>
      <c r="D17" s="159"/>
      <c r="E17" s="159"/>
      <c r="F17" s="159"/>
      <c r="G17" s="16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16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17</v>
      </c>
      <c r="C20" s="32" t="s">
        <v>18</v>
      </c>
      <c r="D20" s="32" t="s">
        <v>19</v>
      </c>
      <c r="E20" s="32" t="s">
        <v>20</v>
      </c>
      <c r="F20" s="32" t="s">
        <v>21</v>
      </c>
      <c r="G20" s="32" t="s">
        <v>22</v>
      </c>
    </row>
    <row r="21" spans="1:7" ht="12.75" customHeight="1">
      <c r="A21" s="25"/>
      <c r="B21" s="13" t="s">
        <v>74</v>
      </c>
      <c r="C21" s="33" t="s">
        <v>23</v>
      </c>
      <c r="D21" s="34">
        <v>12</v>
      </c>
      <c r="E21" s="13" t="s">
        <v>75</v>
      </c>
      <c r="F21" s="131">
        <v>20000</v>
      </c>
      <c r="G21" s="131">
        <f>(D21*F21)</f>
        <v>240000</v>
      </c>
    </row>
    <row r="22" spans="1:7" ht="25.5" customHeight="1">
      <c r="A22" s="25"/>
      <c r="B22" s="35" t="s">
        <v>24</v>
      </c>
      <c r="C22" s="36"/>
      <c r="D22" s="36"/>
      <c r="E22" s="36"/>
      <c r="F22" s="132"/>
      <c r="G22" s="132">
        <f>SUM(G21:G21)</f>
        <v>240000</v>
      </c>
    </row>
    <row r="23" spans="1:7" ht="12.75" customHeight="1">
      <c r="A23" s="25"/>
      <c r="B23" s="26"/>
      <c r="C23" s="28"/>
      <c r="D23" s="28"/>
      <c r="E23" s="28"/>
      <c r="F23" s="37"/>
      <c r="G23" s="37"/>
    </row>
    <row r="24" spans="1:7" ht="12.75" customHeight="1">
      <c r="A24" s="25"/>
      <c r="B24" s="38" t="s">
        <v>25</v>
      </c>
      <c r="C24" s="39"/>
      <c r="D24" s="40"/>
      <c r="E24" s="40"/>
      <c r="F24" s="41"/>
      <c r="G24" s="41"/>
    </row>
    <row r="25" spans="1:7" ht="12" customHeight="1">
      <c r="A25" s="2"/>
      <c r="B25" s="42" t="s">
        <v>17</v>
      </c>
      <c r="C25" s="43" t="s">
        <v>18</v>
      </c>
      <c r="D25" s="43" t="s">
        <v>19</v>
      </c>
      <c r="E25" s="42" t="s">
        <v>20</v>
      </c>
      <c r="F25" s="43" t="s">
        <v>21</v>
      </c>
      <c r="G25" s="42" t="s">
        <v>22</v>
      </c>
    </row>
    <row r="26" spans="1:7" ht="12" customHeight="1">
      <c r="A26" s="5"/>
      <c r="B26" s="44" t="s">
        <v>76</v>
      </c>
      <c r="C26" s="45"/>
      <c r="D26" s="45"/>
      <c r="E26" s="45"/>
      <c r="F26" s="133"/>
      <c r="G26" s="133"/>
    </row>
    <row r="27" spans="1:7" ht="24" customHeight="1">
      <c r="A27" s="5"/>
      <c r="B27" s="46" t="s">
        <v>26</v>
      </c>
      <c r="C27" s="47"/>
      <c r="D27" s="47"/>
      <c r="E27" s="47"/>
      <c r="F27" s="134"/>
      <c r="G27" s="134">
        <f>SUM(G26)</f>
        <v>0</v>
      </c>
    </row>
    <row r="28" spans="1:7" ht="12" customHeight="1">
      <c r="A28" s="5"/>
      <c r="B28" s="48"/>
      <c r="C28" s="49"/>
      <c r="D28" s="49"/>
      <c r="E28" s="49"/>
      <c r="F28" s="50"/>
      <c r="G28" s="50"/>
    </row>
    <row r="29" spans="1:7" ht="12" customHeight="1">
      <c r="A29" s="5"/>
      <c r="B29" s="38" t="s">
        <v>27</v>
      </c>
      <c r="C29" s="39"/>
      <c r="D29" s="40"/>
      <c r="E29" s="40"/>
      <c r="F29" s="41"/>
      <c r="G29" s="41"/>
    </row>
    <row r="30" spans="1:7" ht="12" customHeight="1">
      <c r="A30" s="2"/>
      <c r="B30" s="51" t="s">
        <v>17</v>
      </c>
      <c r="C30" s="51" t="s">
        <v>18</v>
      </c>
      <c r="D30" s="51" t="s">
        <v>19</v>
      </c>
      <c r="E30" s="51" t="s">
        <v>20</v>
      </c>
      <c r="F30" s="52" t="s">
        <v>21</v>
      </c>
      <c r="G30" s="51" t="s">
        <v>22</v>
      </c>
    </row>
    <row r="31" spans="1:7" ht="12" customHeight="1">
      <c r="A31" s="5"/>
      <c r="B31" s="13" t="s">
        <v>77</v>
      </c>
      <c r="C31" s="33" t="s">
        <v>28</v>
      </c>
      <c r="D31" s="34">
        <v>0.125</v>
      </c>
      <c r="E31" s="15" t="s">
        <v>78</v>
      </c>
      <c r="F31" s="131">
        <v>210000</v>
      </c>
      <c r="G31" s="131">
        <f t="shared" ref="G31:G35" si="0">(D31*F31)</f>
        <v>26250</v>
      </c>
    </row>
    <row r="32" spans="1:7" ht="24" customHeight="1">
      <c r="A32" s="5"/>
      <c r="B32" s="13" t="s">
        <v>79</v>
      </c>
      <c r="C32" s="33" t="s">
        <v>28</v>
      </c>
      <c r="D32" s="34">
        <v>0.25</v>
      </c>
      <c r="E32" s="15" t="s">
        <v>78</v>
      </c>
      <c r="F32" s="131">
        <v>210000</v>
      </c>
      <c r="G32" s="131">
        <f t="shared" si="0"/>
        <v>52500</v>
      </c>
    </row>
    <row r="33" spans="1:7" ht="12.75" customHeight="1">
      <c r="A33" s="25"/>
      <c r="B33" s="13" t="s">
        <v>80</v>
      </c>
      <c r="C33" s="33" t="s">
        <v>28</v>
      </c>
      <c r="D33" s="34">
        <v>0.125</v>
      </c>
      <c r="E33" s="15" t="s">
        <v>81</v>
      </c>
      <c r="F33" s="131">
        <v>210000</v>
      </c>
      <c r="G33" s="131">
        <f t="shared" si="0"/>
        <v>26250</v>
      </c>
    </row>
    <row r="34" spans="1:7" ht="12.75" customHeight="1">
      <c r="A34" s="25"/>
      <c r="B34" s="13" t="s">
        <v>82</v>
      </c>
      <c r="C34" s="33" t="s">
        <v>28</v>
      </c>
      <c r="D34" s="34">
        <v>0.125</v>
      </c>
      <c r="E34" s="15" t="s">
        <v>81</v>
      </c>
      <c r="F34" s="131">
        <v>210000</v>
      </c>
      <c r="G34" s="131">
        <f t="shared" si="0"/>
        <v>26250</v>
      </c>
    </row>
    <row r="35" spans="1:7" ht="12.75" customHeight="1">
      <c r="A35" s="25"/>
      <c r="B35" s="13" t="s">
        <v>74</v>
      </c>
      <c r="C35" s="33" t="s">
        <v>28</v>
      </c>
      <c r="D35" s="34">
        <v>0.25</v>
      </c>
      <c r="E35" s="15" t="s">
        <v>83</v>
      </c>
      <c r="F35" s="131">
        <v>340000</v>
      </c>
      <c r="G35" s="131">
        <f t="shared" si="0"/>
        <v>85000</v>
      </c>
    </row>
    <row r="36" spans="1:7" ht="12.75" customHeight="1">
      <c r="A36" s="25"/>
      <c r="B36" s="53" t="s">
        <v>29</v>
      </c>
      <c r="C36" s="54"/>
      <c r="D36" s="54"/>
      <c r="E36" s="54"/>
      <c r="F36" s="135"/>
      <c r="G36" s="135">
        <f>SUM(G31:G35)</f>
        <v>216250</v>
      </c>
    </row>
    <row r="37" spans="1:7" ht="12.75" customHeight="1">
      <c r="A37" s="25"/>
      <c r="B37" s="48"/>
      <c r="C37" s="49"/>
      <c r="D37" s="49"/>
      <c r="E37" s="49"/>
      <c r="F37" s="50"/>
      <c r="G37" s="50"/>
    </row>
    <row r="38" spans="1:7" ht="12.75" customHeight="1">
      <c r="A38" s="25"/>
      <c r="B38" s="38" t="s">
        <v>30</v>
      </c>
      <c r="C38" s="39"/>
      <c r="D38" s="40"/>
      <c r="E38" s="40"/>
      <c r="F38" s="41"/>
      <c r="G38" s="41"/>
    </row>
    <row r="39" spans="1:7" ht="25.5" customHeight="1">
      <c r="A39" s="25"/>
      <c r="B39" s="52" t="s">
        <v>31</v>
      </c>
      <c r="C39" s="52" t="s">
        <v>32</v>
      </c>
      <c r="D39" s="52" t="s">
        <v>33</v>
      </c>
      <c r="E39" s="52" t="s">
        <v>20</v>
      </c>
      <c r="F39" s="52" t="s">
        <v>21</v>
      </c>
      <c r="G39" s="52" t="s">
        <v>22</v>
      </c>
    </row>
    <row r="40" spans="1:7" ht="25.5" customHeight="1">
      <c r="A40" s="25"/>
      <c r="B40" s="55" t="s">
        <v>34</v>
      </c>
      <c r="C40" s="56" t="s">
        <v>36</v>
      </c>
      <c r="D40" s="56">
        <v>130</v>
      </c>
      <c r="E40" s="56" t="s">
        <v>78</v>
      </c>
      <c r="F40" s="136">
        <v>446</v>
      </c>
      <c r="G40" s="136">
        <v>58.012999999999998</v>
      </c>
    </row>
    <row r="41" spans="1:7" ht="25.5" customHeight="1">
      <c r="A41" s="25"/>
      <c r="B41" s="60" t="s">
        <v>35</v>
      </c>
      <c r="C41" s="61"/>
      <c r="D41" s="17"/>
      <c r="E41" s="61"/>
      <c r="F41" s="137"/>
      <c r="G41" s="137"/>
    </row>
    <row r="42" spans="1:7" ht="12.75" customHeight="1">
      <c r="A42" s="25"/>
      <c r="B42" s="16" t="s">
        <v>84</v>
      </c>
      <c r="C42" s="57" t="s">
        <v>88</v>
      </c>
      <c r="D42" s="58">
        <v>75</v>
      </c>
      <c r="E42" s="57" t="s">
        <v>78</v>
      </c>
      <c r="F42" s="137">
        <v>1150</v>
      </c>
      <c r="G42" s="137">
        <f>(D42*F42)</f>
        <v>86250</v>
      </c>
    </row>
    <row r="43" spans="1:7" ht="12.75" customHeight="1">
      <c r="A43" s="25"/>
      <c r="B43" s="16" t="s">
        <v>85</v>
      </c>
      <c r="C43" s="57" t="s">
        <v>88</v>
      </c>
      <c r="D43" s="58">
        <v>75</v>
      </c>
      <c r="E43" s="57" t="s">
        <v>78</v>
      </c>
      <c r="F43" s="137">
        <v>1315</v>
      </c>
      <c r="G43" s="137">
        <f>(D43*F43)</f>
        <v>98625</v>
      </c>
    </row>
    <row r="44" spans="1:7" ht="12.75" customHeight="1">
      <c r="A44" s="25"/>
      <c r="B44" s="116" t="s">
        <v>86</v>
      </c>
      <c r="C44" s="61" t="s">
        <v>88</v>
      </c>
      <c r="D44" s="17">
        <v>75</v>
      </c>
      <c r="E44" s="61" t="s">
        <v>78</v>
      </c>
      <c r="F44" s="137">
        <v>1215</v>
      </c>
      <c r="G44" s="137">
        <f t="shared" ref="G44:G45" si="1">(D44*F44)</f>
        <v>91125</v>
      </c>
    </row>
    <row r="45" spans="1:7" ht="25.5" customHeight="1">
      <c r="A45" s="25"/>
      <c r="B45" s="120" t="s">
        <v>87</v>
      </c>
      <c r="C45" s="57" t="s">
        <v>88</v>
      </c>
      <c r="D45" s="58">
        <v>25</v>
      </c>
      <c r="E45" s="57" t="s">
        <v>78</v>
      </c>
      <c r="F45" s="137">
        <v>1315</v>
      </c>
      <c r="G45" s="137">
        <f t="shared" si="1"/>
        <v>32875</v>
      </c>
    </row>
    <row r="46" spans="1:7" ht="12.75" customHeight="1">
      <c r="A46" s="25"/>
      <c r="B46" s="62" t="s">
        <v>37</v>
      </c>
      <c r="C46" s="63"/>
      <c r="D46" s="63"/>
      <c r="E46" s="63"/>
      <c r="F46" s="138"/>
      <c r="G46" s="138">
        <f>SUM(G40:G45)</f>
        <v>308933.01300000004</v>
      </c>
    </row>
    <row r="47" spans="1:7" ht="12.75" customHeight="1">
      <c r="A47" s="5"/>
      <c r="B47" s="123"/>
      <c r="C47" s="124"/>
      <c r="D47" s="125"/>
      <c r="E47" s="125"/>
      <c r="F47" s="126"/>
      <c r="G47" s="127"/>
    </row>
    <row r="48" spans="1:7" ht="12" customHeight="1">
      <c r="A48" s="2"/>
      <c r="C48" s="39"/>
      <c r="D48" s="40"/>
      <c r="E48" s="40"/>
      <c r="F48" s="41"/>
      <c r="G48" s="41"/>
    </row>
    <row r="49" spans="1:11" ht="12" customHeight="1">
      <c r="A49" s="5"/>
      <c r="B49" s="38" t="s">
        <v>38</v>
      </c>
      <c r="C49" s="52" t="s">
        <v>32</v>
      </c>
      <c r="D49" s="52" t="s">
        <v>33</v>
      </c>
      <c r="E49" s="51" t="s">
        <v>20</v>
      </c>
      <c r="F49" s="52" t="s">
        <v>21</v>
      </c>
      <c r="G49" s="51" t="s">
        <v>22</v>
      </c>
    </row>
    <row r="50" spans="1:11" ht="24" customHeight="1">
      <c r="A50" s="5"/>
      <c r="B50" s="119" t="s">
        <v>89</v>
      </c>
      <c r="C50" s="57" t="s">
        <v>18</v>
      </c>
      <c r="D50" s="59">
        <v>60</v>
      </c>
      <c r="E50" s="33" t="s">
        <v>78</v>
      </c>
      <c r="F50" s="137">
        <v>210</v>
      </c>
      <c r="G50" s="137">
        <f>(D50*F50)</f>
        <v>12600</v>
      </c>
      <c r="K50" s="114"/>
    </row>
    <row r="51" spans="1:11" ht="12.75" customHeight="1">
      <c r="A51" s="25"/>
      <c r="B51" s="51" t="s">
        <v>39</v>
      </c>
      <c r="C51" s="64"/>
      <c r="D51" s="64"/>
      <c r="E51" s="64"/>
      <c r="F51" s="139"/>
      <c r="G51" s="139"/>
      <c r="K51" s="114"/>
    </row>
    <row r="52" spans="1:11" ht="12.75" customHeight="1">
      <c r="A52" s="25"/>
      <c r="B52" s="13" t="s">
        <v>67</v>
      </c>
      <c r="C52" s="79" t="s">
        <v>18</v>
      </c>
      <c r="D52" s="79">
        <v>1</v>
      </c>
      <c r="E52" s="79" t="s">
        <v>90</v>
      </c>
      <c r="F52" s="140">
        <v>80000</v>
      </c>
      <c r="G52" s="140">
        <v>80000</v>
      </c>
    </row>
    <row r="53" spans="1:11" ht="12.75" customHeight="1">
      <c r="A53" s="25"/>
      <c r="B53" s="121" t="s">
        <v>40</v>
      </c>
      <c r="C53" s="122"/>
      <c r="D53" s="122"/>
      <c r="E53" s="122"/>
      <c r="F53" s="141"/>
      <c r="G53" s="142">
        <f>G50+G52</f>
        <v>92600</v>
      </c>
    </row>
    <row r="54" spans="1:11" ht="12.75" customHeight="1">
      <c r="A54" s="25"/>
      <c r="B54" s="80" t="s">
        <v>41</v>
      </c>
      <c r="C54" s="65"/>
      <c r="D54" s="65"/>
      <c r="E54" s="65"/>
      <c r="F54" s="143"/>
      <c r="G54" s="144">
        <f>G53+G46+G36+G22</f>
        <v>857783.01300000004</v>
      </c>
    </row>
    <row r="55" spans="1:11" ht="12.75" customHeight="1">
      <c r="A55" s="25"/>
      <c r="B55" s="81" t="s">
        <v>42</v>
      </c>
      <c r="C55" s="66"/>
      <c r="D55" s="66"/>
      <c r="E55" s="66"/>
      <c r="F55" s="145"/>
      <c r="G55" s="146">
        <f>G54*0.05</f>
        <v>42889.150650000003</v>
      </c>
    </row>
    <row r="56" spans="1:11" ht="12.75" customHeight="1">
      <c r="A56" s="25"/>
      <c r="B56" s="82" t="s">
        <v>43</v>
      </c>
      <c r="C56" s="84"/>
      <c r="D56" s="84"/>
      <c r="E56" s="84"/>
      <c r="F56" s="147"/>
      <c r="G56" s="148">
        <f>G54+G55</f>
        <v>900672.16365</v>
      </c>
    </row>
    <row r="57" spans="1:11" ht="12.75" customHeight="1">
      <c r="A57" s="25"/>
      <c r="B57" s="81" t="s">
        <v>44</v>
      </c>
      <c r="C57" s="128"/>
      <c r="D57" s="128"/>
      <c r="E57" s="128"/>
      <c r="F57" s="149"/>
      <c r="G57" s="149">
        <f>(G9*G11)</f>
        <v>840000</v>
      </c>
    </row>
    <row r="58" spans="1:11" ht="12.75" customHeight="1">
      <c r="A58" s="25"/>
      <c r="B58" s="83" t="s">
        <v>45</v>
      </c>
      <c r="C58" s="130"/>
      <c r="D58" s="130"/>
      <c r="E58" s="130"/>
      <c r="F58" s="150"/>
      <c r="G58" s="150">
        <f>G57-G56</f>
        <v>-60672.163650000002</v>
      </c>
    </row>
    <row r="59" spans="1:11" ht="12.75" customHeight="1">
      <c r="A59" s="25"/>
      <c r="B59" s="77" t="s">
        <v>46</v>
      </c>
      <c r="C59" s="129"/>
      <c r="D59" s="129"/>
      <c r="E59" s="129"/>
      <c r="F59" s="129"/>
      <c r="G59" s="73"/>
    </row>
    <row r="60" spans="1:11" ht="12.75" customHeight="1" thickBot="1">
      <c r="A60" s="25"/>
      <c r="B60" s="85"/>
      <c r="C60" s="129"/>
      <c r="D60" s="129"/>
      <c r="E60" s="129"/>
      <c r="F60" s="129"/>
      <c r="G60" s="73"/>
    </row>
    <row r="61" spans="1:11" ht="13.5" customHeight="1">
      <c r="A61" s="5"/>
      <c r="B61" s="97" t="s">
        <v>47</v>
      </c>
      <c r="C61" s="98"/>
      <c r="D61" s="98"/>
      <c r="E61" s="98"/>
      <c r="F61" s="99"/>
      <c r="G61" s="73"/>
    </row>
    <row r="62" spans="1:11" ht="12" customHeight="1">
      <c r="A62" s="2"/>
      <c r="B62" s="100" t="s">
        <v>48</v>
      </c>
      <c r="C62" s="75"/>
      <c r="D62" s="75"/>
      <c r="E62" s="75"/>
      <c r="F62" s="101"/>
      <c r="G62" s="73"/>
    </row>
    <row r="63" spans="1:11" ht="12" customHeight="1">
      <c r="A63" s="5"/>
      <c r="B63" s="100" t="s">
        <v>49</v>
      </c>
      <c r="C63" s="75"/>
      <c r="D63" s="75"/>
      <c r="E63" s="75"/>
      <c r="F63" s="101"/>
      <c r="G63" s="73"/>
    </row>
    <row r="64" spans="1:11" ht="24" customHeight="1">
      <c r="A64" s="5"/>
      <c r="B64" s="100" t="s">
        <v>50</v>
      </c>
      <c r="C64" s="75"/>
      <c r="D64" s="75"/>
      <c r="E64" s="75"/>
      <c r="F64" s="101"/>
      <c r="G64" s="73"/>
    </row>
    <row r="65" spans="1:7" ht="12.75" customHeight="1">
      <c r="A65" s="25"/>
      <c r="B65" s="100" t="s">
        <v>51</v>
      </c>
      <c r="C65" s="75"/>
      <c r="D65" s="75"/>
      <c r="E65" s="75"/>
      <c r="F65" s="101"/>
      <c r="G65" s="73"/>
    </row>
    <row r="66" spans="1:7" ht="13.5" customHeight="1">
      <c r="A66" s="5"/>
      <c r="B66" s="100" t="s">
        <v>52</v>
      </c>
      <c r="C66" s="75"/>
      <c r="D66" s="75"/>
      <c r="E66" s="75"/>
      <c r="F66" s="101"/>
      <c r="G66" s="73"/>
    </row>
    <row r="67" spans="1:7" ht="12" customHeight="1" thickBot="1">
      <c r="A67" s="2"/>
      <c r="B67" s="102" t="s">
        <v>53</v>
      </c>
      <c r="C67" s="103"/>
      <c r="D67" s="103"/>
      <c r="E67" s="103"/>
      <c r="F67" s="104"/>
      <c r="G67" s="73"/>
    </row>
    <row r="68" spans="1:7" ht="12" customHeight="1">
      <c r="A68" s="76"/>
      <c r="B68" s="95"/>
      <c r="C68" s="75"/>
      <c r="D68" s="75"/>
      <c r="E68" s="75"/>
      <c r="F68" s="75"/>
      <c r="G68" s="73"/>
    </row>
    <row r="69" spans="1:7" ht="12" customHeight="1">
      <c r="A69" s="76"/>
      <c r="B69" s="95"/>
      <c r="C69" s="75"/>
      <c r="D69" s="75"/>
      <c r="E69" s="68"/>
      <c r="F69" s="68"/>
      <c r="G69" s="73"/>
    </row>
    <row r="70" spans="1:7" ht="12" customHeight="1">
      <c r="A70" s="76"/>
      <c r="B70" s="95"/>
      <c r="C70" s="75"/>
      <c r="D70" s="75"/>
      <c r="E70" s="68"/>
      <c r="F70" s="68"/>
      <c r="G70" s="73"/>
    </row>
    <row r="71" spans="1:7" ht="12" customHeight="1" thickBot="1">
      <c r="A71" s="76"/>
      <c r="B71" s="115" t="s">
        <v>54</v>
      </c>
      <c r="C71" s="118"/>
      <c r="D71" s="94"/>
      <c r="E71" s="68"/>
      <c r="F71" s="68"/>
      <c r="G71" s="73"/>
    </row>
    <row r="72" spans="1:7" ht="12" customHeight="1">
      <c r="A72" s="76"/>
      <c r="B72" s="87" t="s">
        <v>39</v>
      </c>
      <c r="C72" s="69" t="s">
        <v>55</v>
      </c>
      <c r="D72" s="88" t="s">
        <v>56</v>
      </c>
      <c r="E72" s="68"/>
      <c r="F72" s="68"/>
      <c r="G72" s="73"/>
    </row>
    <row r="73" spans="1:7" ht="12" customHeight="1">
      <c r="A73" s="76"/>
      <c r="B73" s="89" t="s">
        <v>57</v>
      </c>
      <c r="C73" s="70">
        <f>+G22</f>
        <v>240000</v>
      </c>
      <c r="D73" s="90">
        <f>C73/$C$79</f>
        <v>0.2664676556977103</v>
      </c>
      <c r="E73" s="68"/>
      <c r="F73" s="68"/>
      <c r="G73" s="73"/>
    </row>
    <row r="74" spans="1:7" ht="12.75" customHeight="1">
      <c r="A74" s="76"/>
      <c r="B74" s="89" t="s">
        <v>58</v>
      </c>
      <c r="C74" s="151">
        <f>+G27</f>
        <v>0</v>
      </c>
      <c r="D74" s="90">
        <f t="shared" ref="D74:D78" si="2">C74/$C$79</f>
        <v>0</v>
      </c>
      <c r="E74" s="68"/>
      <c r="F74" s="68"/>
      <c r="G74" s="73"/>
    </row>
    <row r="75" spans="1:7" ht="12" customHeight="1">
      <c r="A75" s="76"/>
      <c r="B75" s="89" t="s">
        <v>59</v>
      </c>
      <c r="C75" s="70">
        <f>+G36</f>
        <v>216250</v>
      </c>
      <c r="D75" s="90">
        <f t="shared" si="2"/>
        <v>0.24009846060262441</v>
      </c>
      <c r="E75" s="72"/>
      <c r="F75" s="72"/>
      <c r="G75" s="73"/>
    </row>
    <row r="76" spans="1:7" ht="12" customHeight="1">
      <c r="A76" s="76"/>
      <c r="B76" s="89" t="s">
        <v>31</v>
      </c>
      <c r="C76" s="70">
        <f>+G46</f>
        <v>308933.01300000004</v>
      </c>
      <c r="D76" s="90">
        <f t="shared" si="2"/>
        <v>0.34300273225725114</v>
      </c>
      <c r="E76" s="72"/>
      <c r="F76" s="72"/>
      <c r="G76" s="73"/>
    </row>
    <row r="77" spans="1:7" ht="12" customHeight="1">
      <c r="A77" s="76"/>
      <c r="B77" s="89" t="s">
        <v>60</v>
      </c>
      <c r="C77" s="71">
        <f>+G53</f>
        <v>92600</v>
      </c>
      <c r="D77" s="90">
        <f t="shared" si="2"/>
        <v>0.10281210382336656</v>
      </c>
      <c r="E77" s="72"/>
      <c r="F77" s="72"/>
      <c r="G77" s="73"/>
    </row>
    <row r="78" spans="1:7" ht="12" customHeight="1">
      <c r="A78" s="76"/>
      <c r="B78" s="89" t="s">
        <v>61</v>
      </c>
      <c r="C78" s="71">
        <f>+G55</f>
        <v>42889.150650000003</v>
      </c>
      <c r="D78" s="90">
        <f t="shared" si="2"/>
        <v>4.7619047619047623E-2</v>
      </c>
      <c r="E78" s="78"/>
      <c r="F78" s="78"/>
      <c r="G78" s="73"/>
    </row>
    <row r="79" spans="1:7" ht="12" customHeight="1" thickBot="1">
      <c r="A79" s="76"/>
      <c r="B79" s="91" t="s">
        <v>62</v>
      </c>
      <c r="C79" s="92">
        <f>SUM(C73:C78)</f>
        <v>900672.16365</v>
      </c>
      <c r="D79" s="93">
        <f>SUM(D73:D78)</f>
        <v>1</v>
      </c>
      <c r="E79" s="78"/>
      <c r="F79" s="78"/>
      <c r="G79" s="74"/>
    </row>
    <row r="80" spans="1:7" ht="12" customHeight="1">
      <c r="A80" s="76"/>
      <c r="B80" s="85"/>
      <c r="C80" s="78"/>
      <c r="D80" s="78"/>
      <c r="E80" s="78"/>
      <c r="F80" s="72"/>
      <c r="G80" s="74"/>
    </row>
    <row r="81" spans="1:7" ht="12.75" customHeight="1">
      <c r="A81" s="76"/>
      <c r="B81" s="86"/>
      <c r="C81" s="78"/>
      <c r="D81" s="78"/>
      <c r="E81" s="78"/>
      <c r="F81" s="105"/>
      <c r="G81" s="75"/>
    </row>
    <row r="82" spans="1:7" ht="12.75" customHeight="1">
      <c r="A82" s="76"/>
      <c r="B82" s="86"/>
      <c r="C82" s="78"/>
      <c r="D82" s="78"/>
      <c r="E82" s="78"/>
      <c r="F82" s="105"/>
    </row>
    <row r="83" spans="1:7" ht="15" customHeight="1">
      <c r="A83" s="76"/>
      <c r="B83" s="86"/>
      <c r="C83" s="78"/>
      <c r="D83" s="78"/>
      <c r="E83" s="78"/>
      <c r="F83" s="75"/>
    </row>
    <row r="84" spans="1:7" ht="12" customHeight="1" thickBot="1">
      <c r="A84" s="76"/>
      <c r="B84" s="106"/>
      <c r="C84" s="107" t="s">
        <v>63</v>
      </c>
      <c r="D84" s="108"/>
      <c r="E84" s="109"/>
    </row>
    <row r="85" spans="1:7" ht="12" customHeight="1">
      <c r="A85" s="76"/>
      <c r="B85" s="110" t="s">
        <v>64</v>
      </c>
      <c r="C85" s="111"/>
      <c r="D85" s="111"/>
      <c r="E85" s="112"/>
    </row>
    <row r="86" spans="1:7" ht="12" customHeight="1" thickBot="1">
      <c r="A86" s="76"/>
      <c r="B86" s="91" t="s">
        <v>65</v>
      </c>
      <c r="C86" s="92"/>
      <c r="D86" s="92"/>
      <c r="E86" s="113"/>
    </row>
    <row r="87" spans="1:7" ht="12" customHeight="1">
      <c r="A87" s="76"/>
      <c r="B87" s="96" t="s">
        <v>66</v>
      </c>
      <c r="C87" s="75"/>
      <c r="D87" s="75"/>
      <c r="E87" s="75"/>
    </row>
    <row r="88" spans="1:7" ht="12" customHeight="1">
      <c r="A88" s="76"/>
    </row>
    <row r="89" spans="1:7" ht="12" customHeight="1">
      <c r="A89" s="76"/>
    </row>
    <row r="90" spans="1:7" ht="12" customHeight="1">
      <c r="A90" s="76"/>
    </row>
    <row r="91" spans="1:7" ht="12.75" customHeight="1">
      <c r="A91" s="76"/>
    </row>
    <row r="92" spans="1:7" ht="12" customHeight="1">
      <c r="A92" s="76"/>
    </row>
    <row r="93" spans="1:7" ht="12.75" customHeight="1">
      <c r="A93" s="76"/>
    </row>
    <row r="94" spans="1:7" ht="12" customHeight="1">
      <c r="A94" s="67"/>
    </row>
    <row r="95" spans="1:7" ht="12" customHeight="1">
      <c r="A95" s="76"/>
    </row>
    <row r="96" spans="1:7" ht="12.75" customHeight="1">
      <c r="A96" s="76"/>
    </row>
    <row r="97" spans="1:1" ht="15.6" customHeight="1">
      <c r="A97" s="76"/>
    </row>
  </sheetData>
  <mergeCells count="7">
    <mergeCell ref="E9:F9"/>
    <mergeCell ref="E14:F14"/>
    <mergeCell ref="E15:F15"/>
    <mergeCell ref="B17:G17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2023-04-27T20:31:44Z</dcterms:modified>
</cp:coreProperties>
</file>