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4"/>
  <workbookPr/>
  <mc:AlternateContent xmlns:mc="http://schemas.openxmlformats.org/markup-compatibility/2006">
    <mc:Choice Requires="x15">
      <x15ac:absPath xmlns:x15ac="http://schemas.microsoft.com/office/spreadsheetml/2010/11/ac" url="C:\Users\moperez\OneDrive - INDAP\monica as. financiera\monica respaldo\fichas de cultivo\2023\P. NATALES\"/>
    </mc:Choice>
  </mc:AlternateContent>
  <xr:revisionPtr revIDLastSave="0" documentId="11_621AC984A419FD8179AC015CC519BF37FDD297CC" xr6:coauthVersionLast="47" xr6:coauthVersionMax="47" xr10:uidLastSave="{00000000-0000-0000-0000-000000000000}"/>
  <bookViews>
    <workbookView xWindow="0" yWindow="0" windowWidth="28800" windowHeight="12330" xr2:uid="{00000000-000D-0000-FFFF-FFFF00000000}"/>
  </bookViews>
  <sheets>
    <sheet name="Aven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G39" i="1"/>
  <c r="G40" i="1"/>
  <c r="G38" i="1"/>
  <c r="G36" i="1"/>
  <c r="G30" i="1"/>
  <c r="G29" i="1"/>
  <c r="G28" i="1"/>
  <c r="G22" i="1"/>
  <c r="G21" i="1"/>
  <c r="G12" i="1"/>
  <c r="G48" i="1" s="1"/>
  <c r="G42" i="1" l="1"/>
  <c r="C65" i="1" s="1"/>
  <c r="G31" i="1"/>
  <c r="C64" i="1" s="1"/>
  <c r="G23" i="1"/>
  <c r="C62" i="1" s="1"/>
  <c r="G45" i="1" l="1"/>
  <c r="G46" i="1" s="1"/>
  <c r="G47" i="1" l="1"/>
  <c r="E73" i="1" s="1"/>
  <c r="C67" i="1"/>
  <c r="D73" i="1" l="1"/>
  <c r="G49" i="1"/>
  <c r="C73" i="1"/>
  <c r="C68" i="1"/>
  <c r="D67" i="1" s="1"/>
  <c r="D64" i="1" l="1"/>
  <c r="D66" i="1"/>
  <c r="D62" i="1"/>
  <c r="D65" i="1"/>
  <c r="D68" i="1" l="1"/>
</calcChain>
</file>

<file path=xl/sharedStrings.xml><?xml version="1.0" encoding="utf-8"?>
<sst xmlns="http://schemas.openxmlformats.org/spreadsheetml/2006/main" count="110" uniqueCount="86">
  <si>
    <t>RUBRO O CULTIVO</t>
  </si>
  <si>
    <t>AVENA</t>
  </si>
  <si>
    <t>RENDIMIENTO (qqm/Há.)</t>
  </si>
  <si>
    <t>VARIEDAD</t>
  </si>
  <si>
    <t>URANO</t>
  </si>
  <si>
    <t>FECHA ESTIMADA  PRECIO VENTA</t>
  </si>
  <si>
    <t>Abril de 2023</t>
  </si>
  <si>
    <t>NIVEL TECNOLÓGICO</t>
  </si>
  <si>
    <t>Medio</t>
  </si>
  <si>
    <t>PRECIO ESPERADO ($/qqm)</t>
  </si>
  <si>
    <t>REGIÓN</t>
  </si>
  <si>
    <t>Magallanes</t>
  </si>
  <si>
    <t>INGRESO ESPERADO, con IVA ($)</t>
  </si>
  <si>
    <t>AGENCIA DE ÁREA</t>
  </si>
  <si>
    <t>Natales</t>
  </si>
  <si>
    <t>DESTINO PRODUCCION</t>
  </si>
  <si>
    <t>Local</t>
  </si>
  <si>
    <t>COMUNA/LOCALIDAD</t>
  </si>
  <si>
    <t>FECHA DE COSECHA</t>
  </si>
  <si>
    <t>Marzo 2023</t>
  </si>
  <si>
    <t>FECHA PRECIO INSUMOS</t>
  </si>
  <si>
    <t>06.02.2023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</si>
  <si>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</si>
  <si>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</si>
  <si>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</si>
  <si>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</si>
  <si>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</si>
  <si>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</si>
  <si>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</si>
  <si>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</si>
  <si>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</si>
  <si>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</si>
  <si>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de Fertilizante</t>
  </si>
  <si>
    <t>JH</t>
  </si>
  <si>
    <t xml:space="preserve">Septiembre-Octubre </t>
  </si>
  <si>
    <t>Siembra</t>
  </si>
  <si>
    <t>Subtotal Jornadas Hombre</t>
  </si>
  <si>
    <t>MAQUINARIA</t>
  </si>
  <si>
    <t>Aradura</t>
  </si>
  <si>
    <t>JM</t>
  </si>
  <si>
    <t>Septiembre- Octubre</t>
  </si>
  <si>
    <t>Rastraje</t>
  </si>
  <si>
    <t>Rodillo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</si>
  <si>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</si>
  <si>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</si>
  <si>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</si>
  <si>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</si>
  <si>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</si>
  <si>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</si>
  <si>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</si>
  <si>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kilos</t>
  </si>
  <si>
    <t>FERTILIZANTES</t>
  </si>
  <si>
    <t xml:space="preserve">Urea </t>
  </si>
  <si>
    <t>Kg</t>
  </si>
  <si>
    <t>Super fosfato triple</t>
  </si>
  <si>
    <t xml:space="preserve">Muriato potasico </t>
  </si>
  <si>
    <t>Fertiyeso</t>
  </si>
  <si>
    <t>kg</t>
  </si>
  <si>
    <t>Subtotal Insumos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</si>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</sst>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0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4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0" fontId="15" fillId="7" borderId="21" xfId="0" applyFont="1" applyFill="1" applyBorder="1"/>
    <xf numFmtId="49" fontId="13" fillId="8" borderId="22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0" xfId="0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165" fontId="1" fillId="2" borderId="21" xfId="0" applyNumberFormat="1" applyFont="1" applyFill="1" applyBorder="1" applyAlignment="1">
      <alignment vertical="center"/>
    </xf>
    <xf numFmtId="165" fontId="17" fillId="2" borderId="21" xfId="0" applyNumberFormat="1" applyFont="1" applyFill="1" applyBorder="1" applyAlignment="1">
      <alignment vertical="center"/>
    </xf>
    <xf numFmtId="0" fontId="15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5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5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5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10" fillId="5" borderId="31" xfId="0" applyFont="1" applyFill="1" applyBorder="1" applyAlignment="1">
      <alignment vertical="center"/>
    </xf>
    <xf numFmtId="165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6" fillId="2" borderId="21" xfId="0" applyFont="1" applyFill="1" applyBorder="1" applyAlignment="1">
      <alignment vertical="center"/>
    </xf>
    <xf numFmtId="49" fontId="13" fillId="8" borderId="33" xfId="0" applyNumberFormat="1" applyFont="1" applyFill="1" applyBorder="1" applyAlignment="1">
      <alignment vertical="center"/>
    </xf>
    <xf numFmtId="49" fontId="15" fillId="8" borderId="34" xfId="0" applyNumberFormat="1" applyFont="1" applyFill="1" applyBorder="1"/>
    <xf numFmtId="49" fontId="13" fillId="2" borderId="35" xfId="0" applyNumberFormat="1" applyFont="1" applyFill="1" applyBorder="1" applyAlignment="1">
      <alignment vertical="center"/>
    </xf>
    <xf numFmtId="9" fontId="15" fillId="2" borderId="36" xfId="0" applyNumberFormat="1" applyFont="1" applyFill="1" applyBorder="1"/>
    <xf numFmtId="49" fontId="13" fillId="8" borderId="37" xfId="0" applyNumberFormat="1" applyFont="1" applyFill="1" applyBorder="1" applyAlignment="1">
      <alignment vertical="center"/>
    </xf>
    <xf numFmtId="166" fontId="13" fillId="8" borderId="38" xfId="0" applyNumberFormat="1" applyFont="1" applyFill="1" applyBorder="1" applyAlignment="1">
      <alignment vertical="center"/>
    </xf>
    <xf numFmtId="9" fontId="13" fillId="8" borderId="39" xfId="0" applyNumberFormat="1" applyFont="1" applyFill="1" applyBorder="1" applyAlignment="1">
      <alignment vertical="center"/>
    </xf>
    <xf numFmtId="0" fontId="15" fillId="9" borderId="42" xfId="0" applyFont="1" applyFill="1" applyBorder="1"/>
    <xf numFmtId="0" fontId="15" fillId="2" borderId="21" xfId="0" applyFont="1" applyFill="1" applyBorder="1" applyAlignment="1">
      <alignment vertical="center"/>
    </xf>
    <xf numFmtId="49" fontId="15" fillId="2" borderId="21" xfId="0" applyNumberFormat="1" applyFont="1" applyFill="1" applyBorder="1" applyAlignment="1">
      <alignment vertical="center"/>
    </xf>
    <xf numFmtId="49" fontId="13" fillId="2" borderId="43" xfId="0" applyNumberFormat="1" applyFont="1" applyFill="1" applyBorder="1" applyAlignment="1">
      <alignment vertical="center"/>
    </xf>
    <xf numFmtId="0" fontId="15" fillId="2" borderId="44" xfId="0" applyFont="1" applyFill="1" applyBorder="1"/>
    <xf numFmtId="0" fontId="15" fillId="2" borderId="45" xfId="0" applyFont="1" applyFill="1" applyBorder="1"/>
    <xf numFmtId="49" fontId="15" fillId="2" borderId="46" xfId="0" applyNumberFormat="1" applyFont="1" applyFill="1" applyBorder="1" applyAlignment="1">
      <alignment vertical="center"/>
    </xf>
    <xf numFmtId="0" fontId="15" fillId="2" borderId="47" xfId="0" applyFont="1" applyFill="1" applyBorder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/>
    <xf numFmtId="0" fontId="15" fillId="2" borderId="50" xfId="0" applyFont="1" applyFill="1" applyBorder="1"/>
    <xf numFmtId="0" fontId="13" fillId="7" borderId="21" xfId="0" applyFont="1" applyFill="1" applyBorder="1" applyAlignment="1">
      <alignment vertical="center"/>
    </xf>
    <xf numFmtId="0" fontId="10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0" fontId="10" fillId="9" borderId="51" xfId="0" applyFont="1" applyFill="1" applyBorder="1" applyAlignment="1">
      <alignment vertical="center"/>
    </xf>
    <xf numFmtId="49" fontId="13" fillId="8" borderId="52" xfId="0" applyNumberFormat="1" applyFont="1" applyFill="1" applyBorder="1" applyAlignment="1">
      <alignment vertical="center"/>
    </xf>
    <xf numFmtId="0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166" fontId="13" fillId="8" borderId="39" xfId="0" applyNumberFormat="1" applyFont="1" applyFill="1" applyBorder="1" applyAlignment="1">
      <alignment vertical="center"/>
    </xf>
    <xf numFmtId="0" fontId="0" fillId="0" borderId="21" xfId="0" applyNumberFormat="1" applyBorder="1"/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 wrapText="1"/>
    </xf>
    <xf numFmtId="0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right" wrapText="1"/>
    </xf>
    <xf numFmtId="3" fontId="4" fillId="2" borderId="55" xfId="0" applyNumberFormat="1" applyFont="1" applyFill="1" applyBorder="1" applyAlignment="1">
      <alignment horizontal="right" wrapText="1"/>
    </xf>
    <xf numFmtId="49" fontId="7" fillId="3" borderId="56" xfId="0" applyNumberFormat="1" applyFont="1" applyFill="1" applyBorder="1" applyAlignment="1">
      <alignment vertical="center"/>
    </xf>
    <xf numFmtId="0" fontId="7" fillId="3" borderId="56" xfId="0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vertical="center"/>
    </xf>
    <xf numFmtId="3" fontId="7" fillId="3" borderId="56" xfId="0" applyNumberFormat="1" applyFont="1" applyFill="1" applyBorder="1" applyAlignment="1">
      <alignment vertical="center"/>
    </xf>
    <xf numFmtId="49" fontId="19" fillId="2" borderId="6" xfId="0" applyNumberFormat="1" applyFont="1" applyFill="1" applyBorder="1" applyAlignment="1">
      <alignment horizontal="center" vertical="center" wrapText="1"/>
    </xf>
    <xf numFmtId="164" fontId="19" fillId="2" borderId="6" xfId="0" applyNumberFormat="1" applyFont="1" applyFill="1" applyBorder="1"/>
    <xf numFmtId="3" fontId="19" fillId="2" borderId="6" xfId="0" applyNumberFormat="1" applyFont="1" applyFill="1" applyBorder="1"/>
    <xf numFmtId="3" fontId="19" fillId="2" borderId="6" xfId="0" applyNumberFormat="1" applyFont="1" applyFill="1" applyBorder="1" applyAlignment="1">
      <alignment horizontal="right" wrapText="1"/>
    </xf>
    <xf numFmtId="3" fontId="19" fillId="2" borderId="55" xfId="0" applyNumberFormat="1" applyFont="1" applyFill="1" applyBorder="1" applyAlignment="1">
      <alignment horizontal="right" wrapText="1"/>
    </xf>
    <xf numFmtId="14" fontId="19" fillId="2" borderId="6" xfId="0" applyNumberFormat="1" applyFont="1" applyFill="1" applyBorder="1" applyAlignment="1">
      <alignment horizontal="right"/>
    </xf>
    <xf numFmtId="3" fontId="4" fillId="0" borderId="6" xfId="0" applyNumberFormat="1" applyFont="1" applyFill="1" applyBorder="1"/>
    <xf numFmtId="49" fontId="18" fillId="9" borderId="40" xfId="0" applyNumberFormat="1" applyFont="1" applyFill="1" applyBorder="1" applyAlignment="1">
      <alignment vertical="center"/>
    </xf>
    <xf numFmtId="0" fontId="13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74"/>
  <sheetViews>
    <sheetView showGridLines="0" tabSelected="1" zoomScale="120" zoomScaleNormal="120" workbookViewId="0">
      <selection activeCell="C67" sqref="C67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37" t="s">
        <v>2</v>
      </c>
      <c r="F9" s="138"/>
      <c r="G9" s="9">
        <v>50</v>
      </c>
    </row>
    <row r="10" spans="1:7" ht="38.25" customHeight="1">
      <c r="A10" s="5"/>
      <c r="B10" s="10" t="s">
        <v>3</v>
      </c>
      <c r="C10" s="126" t="s">
        <v>4</v>
      </c>
      <c r="D10" s="11"/>
      <c r="E10" s="135" t="s">
        <v>5</v>
      </c>
      <c r="F10" s="136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1"/>
      <c r="E11" s="135" t="s">
        <v>9</v>
      </c>
      <c r="F11" s="136"/>
      <c r="G11" s="127">
        <v>60000</v>
      </c>
    </row>
    <row r="12" spans="1:7" ht="11.25" customHeight="1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29">
        <f>(G9*G11)</f>
        <v>3000000</v>
      </c>
    </row>
    <row r="13" spans="1:7" ht="11.25" customHeight="1">
      <c r="A13" s="5"/>
      <c r="B13" s="10" t="s">
        <v>13</v>
      </c>
      <c r="C13" s="13" t="s">
        <v>14</v>
      </c>
      <c r="D13" s="11"/>
      <c r="E13" s="135" t="s">
        <v>15</v>
      </c>
      <c r="F13" s="136"/>
      <c r="G13" s="13" t="s">
        <v>16</v>
      </c>
    </row>
    <row r="14" spans="1:7" ht="13.5" customHeight="1">
      <c r="A14" s="5"/>
      <c r="B14" s="10" t="s">
        <v>17</v>
      </c>
      <c r="C14" s="13" t="s">
        <v>14</v>
      </c>
      <c r="D14" s="11"/>
      <c r="E14" s="135" t="s">
        <v>18</v>
      </c>
      <c r="F14" s="136"/>
      <c r="G14" s="13" t="s">
        <v>19</v>
      </c>
    </row>
    <row r="15" spans="1:7" ht="25.5" customHeight="1">
      <c r="A15" s="5"/>
      <c r="B15" s="10" t="s">
        <v>20</v>
      </c>
      <c r="C15" s="131" t="s">
        <v>21</v>
      </c>
      <c r="D15" s="11"/>
      <c r="E15" s="141" t="s">
        <v>22</v>
      </c>
      <c r="F15" s="142"/>
      <c r="G15" s="14" t="s">
        <v>23</v>
      </c>
    </row>
    <row r="16" spans="1:7" ht="12" customHeight="1">
      <c r="A16" s="2"/>
      <c r="B16" s="18"/>
      <c r="C16" s="19"/>
      <c r="D16" s="20"/>
      <c r="E16" s="21"/>
      <c r="F16" s="21"/>
      <c r="G16" s="22"/>
    </row>
    <row r="17" spans="1:7" ht="12" customHeight="1">
      <c r="A17" s="23"/>
      <c r="B17" s="139" t="s">
        <v>24</v>
      </c>
      <c r="C17" s="140"/>
      <c r="D17" s="140"/>
      <c r="E17" s="140"/>
      <c r="F17" s="140"/>
      <c r="G17" s="140"/>
    </row>
    <row r="18" spans="1:7" ht="12" customHeight="1">
      <c r="A18" s="2"/>
      <c r="B18" s="24"/>
      <c r="C18" s="25"/>
      <c r="D18" s="25"/>
      <c r="E18" s="25"/>
      <c r="F18" s="26"/>
      <c r="G18" s="26"/>
    </row>
    <row r="19" spans="1:7" ht="12" customHeight="1">
      <c r="A19" s="5"/>
      <c r="B19" s="27" t="s">
        <v>25</v>
      </c>
      <c r="C19" s="28"/>
      <c r="D19" s="29"/>
      <c r="E19" s="29"/>
      <c r="F19" s="29"/>
      <c r="G19" s="29"/>
    </row>
    <row r="20" spans="1:7" ht="24" customHeight="1">
      <c r="A20" s="23"/>
      <c r="B20" s="30" t="s">
        <v>26</v>
      </c>
      <c r="C20" s="30" t="s">
        <v>27</v>
      </c>
      <c r="D20" s="30" t="s">
        <v>28</v>
      </c>
      <c r="E20" s="30" t="s">
        <v>29</v>
      </c>
      <c r="F20" s="30" t="s">
        <v>30</v>
      </c>
      <c r="G20" s="30" t="s">
        <v>31</v>
      </c>
    </row>
    <row r="21" spans="1:7" ht="12.75" customHeight="1">
      <c r="A21" s="23"/>
      <c r="B21" s="12" t="s">
        <v>32</v>
      </c>
      <c r="C21" s="31" t="s">
        <v>33</v>
      </c>
      <c r="D21" s="32">
        <v>2</v>
      </c>
      <c r="E21" s="12" t="s">
        <v>34</v>
      </c>
      <c r="F21" s="129">
        <v>35000</v>
      </c>
      <c r="G21" s="17">
        <f>(D21*F21)</f>
        <v>70000</v>
      </c>
    </row>
    <row r="22" spans="1:7" ht="15">
      <c r="A22" s="23"/>
      <c r="B22" s="12" t="s">
        <v>35</v>
      </c>
      <c r="C22" s="31" t="s">
        <v>33</v>
      </c>
      <c r="D22" s="32">
        <v>2</v>
      </c>
      <c r="E22" s="12" t="s">
        <v>34</v>
      </c>
      <c r="F22" s="129">
        <v>35000</v>
      </c>
      <c r="G22" s="17">
        <f>(D22*F22)</f>
        <v>70000</v>
      </c>
    </row>
    <row r="23" spans="1:7" ht="12.75" customHeight="1">
      <c r="A23" s="23"/>
      <c r="B23" s="33" t="s">
        <v>36</v>
      </c>
      <c r="C23" s="34"/>
      <c r="D23" s="34"/>
      <c r="E23" s="34"/>
      <c r="F23" s="35"/>
      <c r="G23" s="36">
        <f>SUM(G21:G22)</f>
        <v>140000</v>
      </c>
    </row>
    <row r="24" spans="1:7" ht="12" customHeight="1">
      <c r="A24" s="2"/>
      <c r="B24" s="24"/>
      <c r="C24" s="26"/>
      <c r="D24" s="26"/>
      <c r="E24" s="26"/>
      <c r="F24" s="37"/>
      <c r="G24" s="37"/>
    </row>
    <row r="25" spans="1:7" ht="12" customHeight="1">
      <c r="A25" s="2"/>
      <c r="B25" s="42"/>
      <c r="C25" s="43"/>
      <c r="D25" s="43"/>
      <c r="E25" s="43"/>
      <c r="F25" s="44"/>
      <c r="G25" s="44"/>
    </row>
    <row r="26" spans="1:7" ht="12" customHeight="1">
      <c r="A26" s="5"/>
      <c r="B26" s="38" t="s">
        <v>37</v>
      </c>
      <c r="C26" s="39"/>
      <c r="D26" s="40"/>
      <c r="E26" s="40"/>
      <c r="F26" s="41"/>
      <c r="G26" s="41"/>
    </row>
    <row r="27" spans="1:7" ht="24" customHeight="1">
      <c r="A27" s="5"/>
      <c r="B27" s="45" t="s">
        <v>26</v>
      </c>
      <c r="C27" s="45" t="s">
        <v>27</v>
      </c>
      <c r="D27" s="45" t="s">
        <v>28</v>
      </c>
      <c r="E27" s="45" t="s">
        <v>29</v>
      </c>
      <c r="F27" s="46" t="s">
        <v>30</v>
      </c>
      <c r="G27" s="45" t="s">
        <v>31</v>
      </c>
    </row>
    <row r="28" spans="1:7" ht="12.75" customHeight="1">
      <c r="A28" s="23"/>
      <c r="B28" s="12" t="s">
        <v>38</v>
      </c>
      <c r="C28" s="31" t="s">
        <v>39</v>
      </c>
      <c r="D28" s="32">
        <v>0.5</v>
      </c>
      <c r="E28" s="14" t="s">
        <v>40</v>
      </c>
      <c r="F28" s="129">
        <v>480000</v>
      </c>
      <c r="G28" s="17">
        <f t="shared" ref="G28:G30" si="0">(D28*F28)</f>
        <v>240000</v>
      </c>
    </row>
    <row r="29" spans="1:7" ht="12.75" customHeight="1">
      <c r="A29" s="23"/>
      <c r="B29" s="12" t="s">
        <v>41</v>
      </c>
      <c r="C29" s="31" t="s">
        <v>39</v>
      </c>
      <c r="D29" s="32">
        <v>0.25</v>
      </c>
      <c r="E29" s="14" t="s">
        <v>40</v>
      </c>
      <c r="F29" s="129">
        <v>480000</v>
      </c>
      <c r="G29" s="17">
        <f t="shared" si="0"/>
        <v>120000</v>
      </c>
    </row>
    <row r="30" spans="1:7" ht="12.75" customHeight="1">
      <c r="A30" s="23"/>
      <c r="B30" s="117" t="s">
        <v>42</v>
      </c>
      <c r="C30" s="118" t="s">
        <v>39</v>
      </c>
      <c r="D30" s="119">
        <v>0.125</v>
      </c>
      <c r="E30" s="120" t="s">
        <v>40</v>
      </c>
      <c r="F30" s="130">
        <v>480000</v>
      </c>
      <c r="G30" s="121">
        <f t="shared" si="0"/>
        <v>60000</v>
      </c>
    </row>
    <row r="31" spans="1:7" ht="12.75" customHeight="1">
      <c r="A31" s="5"/>
      <c r="B31" s="122" t="s">
        <v>43</v>
      </c>
      <c r="C31" s="123"/>
      <c r="D31" s="123"/>
      <c r="E31" s="123"/>
      <c r="F31" s="124"/>
      <c r="G31" s="125">
        <f>SUM(G28:G30)</f>
        <v>420000</v>
      </c>
    </row>
    <row r="32" spans="1:7" ht="12" customHeight="1">
      <c r="A32" s="2"/>
      <c r="B32" s="42"/>
      <c r="C32" s="43"/>
      <c r="D32" s="43"/>
      <c r="E32" s="43"/>
      <c r="F32" s="44"/>
      <c r="G32" s="44"/>
    </row>
    <row r="33" spans="1:11" ht="12" customHeight="1">
      <c r="A33" s="5"/>
      <c r="B33" s="38" t="s">
        <v>44</v>
      </c>
      <c r="C33" s="39"/>
      <c r="D33" s="40"/>
      <c r="E33" s="40"/>
      <c r="F33" s="41"/>
      <c r="G33" s="41"/>
    </row>
    <row r="34" spans="1:11" ht="24" customHeight="1">
      <c r="A34" s="5"/>
      <c r="B34" s="46" t="s">
        <v>45</v>
      </c>
      <c r="C34" s="46" t="s">
        <v>46</v>
      </c>
      <c r="D34" s="46" t="s">
        <v>47</v>
      </c>
      <c r="E34" s="46" t="s">
        <v>29</v>
      </c>
      <c r="F34" s="46" t="s">
        <v>30</v>
      </c>
      <c r="G34" s="46" t="s">
        <v>31</v>
      </c>
      <c r="K34" s="116"/>
    </row>
    <row r="35" spans="1:11" ht="12.75" customHeight="1">
      <c r="A35" s="23"/>
      <c r="B35" s="47" t="s">
        <v>48</v>
      </c>
      <c r="C35" s="48"/>
      <c r="D35" s="48"/>
      <c r="E35" s="48"/>
      <c r="F35" s="48"/>
      <c r="G35" s="48"/>
      <c r="K35" s="116"/>
    </row>
    <row r="36" spans="1:11" ht="12.75" customHeight="1">
      <c r="A36" s="23"/>
      <c r="B36" s="15" t="s">
        <v>49</v>
      </c>
      <c r="C36" s="49" t="s">
        <v>50</v>
      </c>
      <c r="D36" s="50">
        <v>200</v>
      </c>
      <c r="E36" s="14" t="s">
        <v>40</v>
      </c>
      <c r="F36" s="128">
        <v>854</v>
      </c>
      <c r="G36" s="51">
        <f>(D36*F36)</f>
        <v>170800</v>
      </c>
    </row>
    <row r="37" spans="1:11" ht="12.75" customHeight="1">
      <c r="A37" s="23"/>
      <c r="B37" s="52" t="s">
        <v>51</v>
      </c>
      <c r="C37" s="53"/>
      <c r="D37" s="16"/>
      <c r="E37" s="53"/>
      <c r="F37" s="51"/>
      <c r="G37" s="51"/>
    </row>
    <row r="38" spans="1:11" ht="12.75" customHeight="1">
      <c r="A38" s="23"/>
      <c r="B38" s="15" t="s">
        <v>52</v>
      </c>
      <c r="C38" s="49" t="s">
        <v>53</v>
      </c>
      <c r="D38" s="50">
        <v>125</v>
      </c>
      <c r="E38" s="14" t="s">
        <v>40</v>
      </c>
      <c r="F38" s="51">
        <v>1260</v>
      </c>
      <c r="G38" s="51">
        <f>(D38*F38)</f>
        <v>157500</v>
      </c>
    </row>
    <row r="39" spans="1:11" ht="12.75" customHeight="1">
      <c r="A39" s="23"/>
      <c r="B39" s="15" t="s">
        <v>54</v>
      </c>
      <c r="C39" s="49" t="s">
        <v>53</v>
      </c>
      <c r="D39" s="50">
        <v>100</v>
      </c>
      <c r="E39" s="14" t="s">
        <v>40</v>
      </c>
      <c r="F39" s="51">
        <v>2061</v>
      </c>
      <c r="G39" s="51">
        <f t="shared" ref="G39:G40" si="1">(D39*F39)</f>
        <v>206100</v>
      </c>
    </row>
    <row r="40" spans="1:11" ht="12.75" customHeight="1">
      <c r="A40" s="23"/>
      <c r="B40" s="15" t="s">
        <v>55</v>
      </c>
      <c r="C40" s="49" t="s">
        <v>53</v>
      </c>
      <c r="D40" s="50">
        <v>50</v>
      </c>
      <c r="E40" s="14" t="s">
        <v>40</v>
      </c>
      <c r="F40" s="132">
        <v>2160</v>
      </c>
      <c r="G40" s="51">
        <f t="shared" si="1"/>
        <v>108000</v>
      </c>
    </row>
    <row r="41" spans="1:11" ht="12.75" customHeight="1">
      <c r="A41" s="23"/>
      <c r="B41" s="15" t="s">
        <v>56</v>
      </c>
      <c r="C41" s="49" t="s">
        <v>57</v>
      </c>
      <c r="D41" s="50">
        <v>85</v>
      </c>
      <c r="E41" s="14" t="s">
        <v>40</v>
      </c>
      <c r="F41" s="51">
        <v>572</v>
      </c>
      <c r="G41" s="51">
        <f>(D41*F41)</f>
        <v>48620</v>
      </c>
    </row>
    <row r="42" spans="1:11" ht="13.5" customHeight="1">
      <c r="A42" s="5"/>
      <c r="B42" s="54" t="s">
        <v>58</v>
      </c>
      <c r="C42" s="55"/>
      <c r="D42" s="55"/>
      <c r="E42" s="55"/>
      <c r="F42" s="56"/>
      <c r="G42" s="57">
        <f>SUM(G35:G41)</f>
        <v>691020</v>
      </c>
    </row>
    <row r="43" spans="1:11" ht="12" customHeight="1">
      <c r="A43" s="2"/>
      <c r="B43" s="42"/>
      <c r="C43" s="43"/>
      <c r="D43" s="43"/>
      <c r="E43" s="58"/>
      <c r="F43" s="44"/>
      <c r="G43" s="44"/>
    </row>
    <row r="44" spans="1:11" ht="12" customHeight="1">
      <c r="A44" s="2"/>
      <c r="B44" s="75"/>
      <c r="C44" s="75"/>
      <c r="D44" s="75"/>
      <c r="E44" s="75"/>
      <c r="F44" s="76"/>
      <c r="G44" s="76"/>
    </row>
    <row r="45" spans="1:11" ht="12" customHeight="1">
      <c r="A45" s="72"/>
      <c r="B45" s="77" t="s">
        <v>59</v>
      </c>
      <c r="C45" s="78"/>
      <c r="D45" s="78"/>
      <c r="E45" s="78"/>
      <c r="F45" s="78"/>
      <c r="G45" s="79">
        <f>G23+G31+G42</f>
        <v>1251020</v>
      </c>
    </row>
    <row r="46" spans="1:11" ht="12" customHeight="1">
      <c r="A46" s="72"/>
      <c r="B46" s="80" t="s">
        <v>60</v>
      </c>
      <c r="C46" s="60"/>
      <c r="D46" s="60"/>
      <c r="E46" s="60"/>
      <c r="F46" s="60"/>
      <c r="G46" s="81">
        <f>G45*0.05</f>
        <v>62551</v>
      </c>
    </row>
    <row r="47" spans="1:11" ht="12" customHeight="1">
      <c r="A47" s="72"/>
      <c r="B47" s="82" t="s">
        <v>61</v>
      </c>
      <c r="C47" s="59"/>
      <c r="D47" s="59"/>
      <c r="E47" s="59"/>
      <c r="F47" s="59"/>
      <c r="G47" s="83">
        <f>G46+G45</f>
        <v>1313571</v>
      </c>
    </row>
    <row r="48" spans="1:11" ht="12" customHeight="1">
      <c r="A48" s="72"/>
      <c r="B48" s="80" t="s">
        <v>62</v>
      </c>
      <c r="C48" s="60"/>
      <c r="D48" s="60"/>
      <c r="E48" s="60"/>
      <c r="F48" s="60"/>
      <c r="G48" s="81">
        <f>G12</f>
        <v>3000000</v>
      </c>
    </row>
    <row r="49" spans="1:7" ht="12" customHeight="1">
      <c r="A49" s="72"/>
      <c r="B49" s="84" t="s">
        <v>63</v>
      </c>
      <c r="C49" s="85"/>
      <c r="D49" s="85"/>
      <c r="E49" s="85"/>
      <c r="F49" s="85"/>
      <c r="G49" s="86">
        <f>G48-G47</f>
        <v>1686429</v>
      </c>
    </row>
    <row r="50" spans="1:7" ht="12" customHeight="1">
      <c r="A50" s="72"/>
      <c r="B50" s="73" t="s">
        <v>64</v>
      </c>
      <c r="C50" s="74"/>
      <c r="D50" s="74"/>
      <c r="E50" s="74"/>
      <c r="F50" s="74"/>
      <c r="G50" s="69"/>
    </row>
    <row r="51" spans="1:7" ht="12.75" customHeight="1" thickBot="1">
      <c r="A51" s="72"/>
      <c r="B51" s="87"/>
      <c r="C51" s="74"/>
      <c r="D51" s="74"/>
      <c r="E51" s="74"/>
      <c r="F51" s="74"/>
      <c r="G51" s="69"/>
    </row>
    <row r="52" spans="1:7" ht="12" customHeight="1">
      <c r="A52" s="72"/>
      <c r="B52" s="99" t="s">
        <v>65</v>
      </c>
      <c r="C52" s="100"/>
      <c r="D52" s="100"/>
      <c r="E52" s="100"/>
      <c r="F52" s="101"/>
      <c r="G52" s="69"/>
    </row>
    <row r="53" spans="1:7" ht="12" customHeight="1">
      <c r="A53" s="72"/>
      <c r="B53" s="102" t="s">
        <v>66</v>
      </c>
      <c r="C53" s="71"/>
      <c r="D53" s="71"/>
      <c r="E53" s="71"/>
      <c r="F53" s="103"/>
      <c r="G53" s="69"/>
    </row>
    <row r="54" spans="1:7" ht="12" customHeight="1">
      <c r="A54" s="72"/>
      <c r="B54" s="102" t="s">
        <v>67</v>
      </c>
      <c r="C54" s="71"/>
      <c r="D54" s="71"/>
      <c r="E54" s="71"/>
      <c r="F54" s="103"/>
      <c r="G54" s="69"/>
    </row>
    <row r="55" spans="1:7" ht="12" customHeight="1">
      <c r="A55" s="72"/>
      <c r="B55" s="102" t="s">
        <v>68</v>
      </c>
      <c r="C55" s="71"/>
      <c r="D55" s="71"/>
      <c r="E55" s="71"/>
      <c r="F55" s="103"/>
      <c r="G55" s="69"/>
    </row>
    <row r="56" spans="1:7" ht="12" customHeight="1">
      <c r="A56" s="72"/>
      <c r="B56" s="102" t="s">
        <v>69</v>
      </c>
      <c r="C56" s="71"/>
      <c r="D56" s="71"/>
      <c r="E56" s="71"/>
      <c r="F56" s="103"/>
      <c r="G56" s="69"/>
    </row>
    <row r="57" spans="1:7" ht="12" customHeight="1">
      <c r="A57" s="72"/>
      <c r="B57" s="102" t="s">
        <v>70</v>
      </c>
      <c r="C57" s="71"/>
      <c r="D57" s="71"/>
      <c r="E57" s="71"/>
      <c r="F57" s="103"/>
      <c r="G57" s="69"/>
    </row>
    <row r="58" spans="1:7" ht="12.75" customHeight="1" thickBot="1">
      <c r="A58" s="72"/>
      <c r="B58" s="104" t="s">
        <v>71</v>
      </c>
      <c r="C58" s="105"/>
      <c r="D58" s="105"/>
      <c r="E58" s="105"/>
      <c r="F58" s="106"/>
      <c r="G58" s="69"/>
    </row>
    <row r="59" spans="1:7" ht="12.75" customHeight="1">
      <c r="A59" s="72"/>
      <c r="B59" s="97"/>
      <c r="C59" s="71"/>
      <c r="D59" s="71"/>
      <c r="E59" s="71"/>
      <c r="F59" s="71"/>
      <c r="G59" s="69"/>
    </row>
    <row r="60" spans="1:7" ht="15" customHeight="1" thickBot="1">
      <c r="A60" s="72"/>
      <c r="B60" s="133" t="s">
        <v>72</v>
      </c>
      <c r="C60" s="134"/>
      <c r="D60" s="96"/>
      <c r="E60" s="62"/>
      <c r="F60" s="62"/>
      <c r="G60" s="69"/>
    </row>
    <row r="61" spans="1:7" ht="12" customHeight="1">
      <c r="A61" s="72"/>
      <c r="B61" s="89" t="s">
        <v>73</v>
      </c>
      <c r="C61" s="63" t="s">
        <v>74</v>
      </c>
      <c r="D61" s="90" t="s">
        <v>75</v>
      </c>
      <c r="E61" s="62"/>
      <c r="F61" s="62"/>
      <c r="G61" s="69"/>
    </row>
    <row r="62" spans="1:7" ht="12" customHeight="1">
      <c r="A62" s="72"/>
      <c r="B62" s="91" t="s">
        <v>76</v>
      </c>
      <c r="C62" s="64">
        <f>G23</f>
        <v>140000</v>
      </c>
      <c r="D62" s="92">
        <f>(C62/C68)</f>
        <v>0.10657969763339781</v>
      </c>
      <c r="E62" s="62"/>
      <c r="F62" s="62"/>
      <c r="G62" s="69"/>
    </row>
    <row r="63" spans="1:7" ht="12" customHeight="1">
      <c r="A63" s="72"/>
      <c r="B63" s="91" t="s">
        <v>77</v>
      </c>
      <c r="C63" s="65">
        <v>0</v>
      </c>
      <c r="D63" s="92">
        <v>0</v>
      </c>
      <c r="E63" s="62"/>
      <c r="F63" s="62"/>
      <c r="G63" s="69"/>
    </row>
    <row r="64" spans="1:7" ht="12" customHeight="1">
      <c r="A64" s="72"/>
      <c r="B64" s="91" t="s">
        <v>78</v>
      </c>
      <c r="C64" s="64">
        <f>G31</f>
        <v>420000</v>
      </c>
      <c r="D64" s="92">
        <f>(C64/C68)</f>
        <v>0.31973909290019342</v>
      </c>
      <c r="E64" s="62"/>
      <c r="F64" s="62"/>
      <c r="G64" s="69"/>
    </row>
    <row r="65" spans="1:7" ht="12" customHeight="1">
      <c r="A65" s="72"/>
      <c r="B65" s="91" t="s">
        <v>45</v>
      </c>
      <c r="C65" s="64">
        <f>G42</f>
        <v>691020</v>
      </c>
      <c r="D65" s="92">
        <f>(C65/C68)</f>
        <v>0.5260621618473611</v>
      </c>
      <c r="E65" s="62"/>
      <c r="F65" s="62"/>
      <c r="G65" s="69"/>
    </row>
    <row r="66" spans="1:7" ht="12" customHeight="1">
      <c r="A66" s="72"/>
      <c r="B66" s="91" t="s">
        <v>79</v>
      </c>
      <c r="C66" s="66"/>
      <c r="D66" s="92">
        <f>(C66/C68)</f>
        <v>0</v>
      </c>
      <c r="E66" s="68"/>
      <c r="F66" s="68"/>
      <c r="G66" s="69"/>
    </row>
    <row r="67" spans="1:7" ht="12" customHeight="1">
      <c r="A67" s="72"/>
      <c r="B67" s="91" t="s">
        <v>80</v>
      </c>
      <c r="C67" s="66">
        <f>G46</f>
        <v>62551</v>
      </c>
      <c r="D67" s="92">
        <f>(C67/C68)</f>
        <v>4.7619047619047616E-2</v>
      </c>
      <c r="E67" s="68"/>
      <c r="F67" s="68"/>
      <c r="G67" s="69"/>
    </row>
    <row r="68" spans="1:7" ht="12.75" customHeight="1" thickBot="1">
      <c r="A68" s="72"/>
      <c r="B68" s="93" t="s">
        <v>81</v>
      </c>
      <c r="C68" s="94">
        <f>SUM(C62:C67)</f>
        <v>1313571</v>
      </c>
      <c r="D68" s="95">
        <f>SUM(D62:D67)</f>
        <v>1</v>
      </c>
      <c r="E68" s="68"/>
      <c r="F68" s="68"/>
      <c r="G68" s="69"/>
    </row>
    <row r="69" spans="1:7" ht="12" customHeight="1">
      <c r="A69" s="72"/>
      <c r="B69" s="87"/>
      <c r="C69" s="74"/>
      <c r="D69" s="74"/>
      <c r="E69" s="74"/>
      <c r="F69" s="74"/>
      <c r="G69" s="69"/>
    </row>
    <row r="70" spans="1:7" ht="12.75" customHeight="1">
      <c r="A70" s="72"/>
      <c r="B70" s="88"/>
      <c r="C70" s="74"/>
      <c r="D70" s="74"/>
      <c r="E70" s="74"/>
      <c r="F70" s="74"/>
      <c r="G70" s="69"/>
    </row>
    <row r="71" spans="1:7" ht="12" customHeight="1" thickBot="1">
      <c r="A71" s="61"/>
      <c r="B71" s="108"/>
      <c r="C71" s="109" t="s">
        <v>82</v>
      </c>
      <c r="D71" s="110"/>
      <c r="E71" s="111"/>
      <c r="F71" s="67"/>
      <c r="G71" s="69"/>
    </row>
    <row r="72" spans="1:7" ht="12" customHeight="1">
      <c r="A72" s="72"/>
      <c r="B72" s="112" t="s">
        <v>83</v>
      </c>
      <c r="C72" s="113">
        <v>40</v>
      </c>
      <c r="D72" s="113">
        <v>50</v>
      </c>
      <c r="E72" s="114">
        <v>60</v>
      </c>
      <c r="F72" s="107"/>
      <c r="G72" s="70"/>
    </row>
    <row r="73" spans="1:7" ht="12.75" customHeight="1" thickBot="1">
      <c r="A73" s="72"/>
      <c r="B73" s="93" t="s">
        <v>84</v>
      </c>
      <c r="C73" s="94">
        <f>(G47/C72)</f>
        <v>32839.275000000001</v>
      </c>
      <c r="D73" s="94">
        <f>(G47/D72)</f>
        <v>26271.42</v>
      </c>
      <c r="E73" s="115">
        <f>(G47/E72)</f>
        <v>21892.85</v>
      </c>
      <c r="F73" s="107"/>
      <c r="G73" s="70"/>
    </row>
    <row r="74" spans="1:7" ht="15.6" customHeight="1">
      <c r="A74" s="72"/>
      <c r="B74" s="98" t="s">
        <v>85</v>
      </c>
      <c r="C74" s="71"/>
      <c r="D74" s="71"/>
      <c r="E74" s="71"/>
      <c r="F74" s="71"/>
      <c r="G74" s="71"/>
    </row>
  </sheetData>
  <mergeCells count="8">
    <mergeCell ref="B60:C6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Perez Toledo Monica</cp:lastModifiedBy>
  <cp:revision/>
  <dcterms:created xsi:type="dcterms:W3CDTF">2020-11-27T12:49:26Z</dcterms:created>
  <dcterms:modified xsi:type="dcterms:W3CDTF">2023-03-31T18:51:19Z</dcterms:modified>
  <cp:category/>
  <cp:contentStatus/>
</cp:coreProperties>
</file>