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Padre las casas\"/>
    </mc:Choice>
  </mc:AlternateContent>
  <bookViews>
    <workbookView xWindow="0" yWindow="0" windowWidth="20490" windowHeight="7620"/>
  </bookViews>
  <sheets>
    <sheet name="AVENA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7" l="1"/>
  <c r="G67" i="7"/>
  <c r="D68" i="7"/>
  <c r="G68" i="7"/>
  <c r="G69" i="7"/>
  <c r="G59" i="7"/>
  <c r="G55" i="7"/>
  <c r="G56" i="7"/>
  <c r="G57" i="7"/>
  <c r="G50" i="7"/>
  <c r="G49" i="7"/>
  <c r="G41" i="7"/>
  <c r="G42" i="7"/>
  <c r="G37" i="7"/>
  <c r="G38" i="7"/>
  <c r="G33" i="7"/>
  <c r="G58" i="7"/>
  <c r="G52" i="7"/>
  <c r="G32" i="7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/>
  <c r="G12" i="7"/>
  <c r="G74" i="7"/>
  <c r="G44" i="7"/>
  <c r="G62" i="7"/>
  <c r="C91" i="7"/>
  <c r="C89" i="7"/>
  <c r="C88" i="7"/>
  <c r="G71" i="7"/>
  <c r="G72" i="7"/>
  <c r="C93" i="7"/>
  <c r="C90" i="7"/>
  <c r="C94" i="7"/>
  <c r="D88" i="7"/>
  <c r="G73" i="7"/>
  <c r="D92" i="7"/>
  <c r="D89" i="7"/>
  <c r="D91" i="7"/>
  <c r="D93" i="7"/>
  <c r="D90" i="7"/>
  <c r="E99" i="7"/>
  <c r="G75" i="7"/>
  <c r="C99" i="7"/>
  <c r="D99" i="7"/>
  <c r="D94" i="7"/>
</calcChain>
</file>

<file path=xl/sharedStrings.xml><?xml version="1.0" encoding="utf-8"?>
<sst xmlns="http://schemas.openxmlformats.org/spreadsheetml/2006/main" count="185" uniqueCount="114">
  <si>
    <t>RUBRO O CULTIVO</t>
  </si>
  <si>
    <t xml:space="preserve">AVENA </t>
  </si>
  <si>
    <t>RENDIMIENTO (qqm/há.)</t>
  </si>
  <si>
    <t>VARIEDAD</t>
  </si>
  <si>
    <t>SUPERNOVA</t>
  </si>
  <si>
    <t>FECHA ESTIMADA  PRECIO VENTA</t>
  </si>
  <si>
    <t xml:space="preserve">FEBRERO 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</si>
  <si>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</si>
  <si>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</si>
  <si>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</si>
  <si>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</si>
  <si>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</si>
  <si>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</si>
  <si>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</si>
  <si>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</si>
  <si>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</si>
  <si>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</si>
  <si>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</si>
  <si>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</si>
  <si>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FEBRERO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</si>
  <si>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</si>
  <si>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</si>
  <si>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</si>
  <si>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</si>
  <si>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</si>
  <si>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</si>
  <si>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</si>
  <si>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</si>
  <si>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</si>
  <si>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</si>
  <si>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</si>
  <si>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</si>
  <si>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</si>
  <si>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</si>
  <si>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</si>
  <si>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</si>
  <si>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</si>
  <si>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</si>
  <si>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Aplicación Barbecho</t>
  </si>
  <si>
    <t>JM</t>
  </si>
  <si>
    <t>Julio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</si>
  <si>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</si>
  <si>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</si>
  <si>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</si>
  <si>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</si>
  <si>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</si>
  <si>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</si>
  <si>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Agosto-Septiembre</t>
  </si>
  <si>
    <t>Aplicación Post-emergente</t>
  </si>
  <si>
    <t>Aplicación Nitrogeno</t>
  </si>
  <si>
    <t>Septiembre-Octubre</t>
  </si>
  <si>
    <t>Aplicación Control Hoja Ancha</t>
  </si>
  <si>
    <t>Octubre-Noviembre</t>
  </si>
  <si>
    <t>Aplicación Acortador de Caña</t>
  </si>
  <si>
    <t>Aplicación Insecticida/Fungicida</t>
  </si>
  <si>
    <t>Cosecha Automotriz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</si>
  <si>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</si>
  <si>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</si>
  <si>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</si>
  <si>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</si>
  <si>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</si>
  <si>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</si>
  <si>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</si>
  <si>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</si>
  <si>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Punto 600 FS</t>
  </si>
  <si>
    <t>l</t>
  </si>
  <si>
    <t>Dividend 150 FS</t>
  </si>
  <si>
    <t>Nitromag</t>
  </si>
  <si>
    <t>Mezcla NPK 7-27-11</t>
  </si>
  <si>
    <t>Muriato de Potasio</t>
  </si>
  <si>
    <t>Rango Full SL</t>
  </si>
  <si>
    <t>Proponit 720 EC</t>
  </si>
  <si>
    <t>Dual Gold 960 EC</t>
  </si>
  <si>
    <t>Ajax 50 WP</t>
  </si>
  <si>
    <t>u</t>
  </si>
  <si>
    <t>MCPA 750 SL</t>
  </si>
  <si>
    <t>Moddus 250 EC</t>
  </si>
  <si>
    <t>Connect 112,5 SC</t>
  </si>
  <si>
    <t>1</t>
  </si>
  <si>
    <t>Priori Xtra</t>
  </si>
  <si>
    <t>Subtotal Insumos</t>
  </si>
  <si>
    <t>OTROS</t>
  </si>
  <si>
    <t>Item</t>
  </si>
  <si>
    <t>Analisis de Suelo</t>
  </si>
  <si>
    <t>Junio-Julio</t>
  </si>
  <si>
    <t>Seguro agrícola</t>
  </si>
  <si>
    <t>Junio</t>
  </si>
  <si>
    <t>Sacos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</si>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</sst>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15" workbookViewId="0">
      <selection activeCell="C92" sqref="C9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5703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2</v>
      </c>
      <c r="F9" s="195"/>
      <c r="G9" s="17">
        <v>55</v>
      </c>
    </row>
    <row r="10" spans="1:7" ht="15" x14ac:dyDescent="0.25">
      <c r="A10" s="20"/>
      <c r="B10" s="151" t="s">
        <v>3</v>
      </c>
      <c r="C10" s="145" t="s">
        <v>4</v>
      </c>
      <c r="D10" s="34"/>
      <c r="E10" s="196" t="s">
        <v>5</v>
      </c>
      <c r="F10" s="197"/>
      <c r="G10" s="5" t="s">
        <v>6</v>
      </c>
    </row>
    <row r="11" spans="1:7" ht="15" x14ac:dyDescent="0.25">
      <c r="A11" s="20"/>
      <c r="B11" s="151" t="s">
        <v>7</v>
      </c>
      <c r="C11" s="144" t="s">
        <v>8</v>
      </c>
      <c r="D11" s="34"/>
      <c r="E11" s="196" t="s">
        <v>9</v>
      </c>
      <c r="F11" s="197"/>
      <c r="G11" s="17">
        <v>25000</v>
      </c>
    </row>
    <row r="12" spans="1:7" ht="11.25" customHeight="1" x14ac:dyDescent="0.25">
      <c r="A12" s="20"/>
      <c r="B12" s="151" t="s">
        <v>10</v>
      </c>
      <c r="C12" s="146" t="s">
        <v>11</v>
      </c>
      <c r="D12" s="34"/>
      <c r="E12" s="29" t="s">
        <v>12</v>
      </c>
      <c r="F12" s="28"/>
      <c r="G12" s="7">
        <f>(G9*G11)</f>
        <v>1375000</v>
      </c>
    </row>
    <row r="13" spans="1:7" ht="11.25" customHeight="1" x14ac:dyDescent="0.25">
      <c r="A13" s="20"/>
      <c r="B13" s="151" t="s">
        <v>13</v>
      </c>
      <c r="C13" s="144" t="s">
        <v>14</v>
      </c>
      <c r="D13" s="34"/>
      <c r="E13" s="196" t="s">
        <v>15</v>
      </c>
      <c r="F13" s="197"/>
      <c r="G13" s="5" t="s">
        <v>16</v>
      </c>
    </row>
    <row r="14" spans="1:7" ht="13.5" customHeight="1" x14ac:dyDescent="0.25">
      <c r="A14" s="20"/>
      <c r="B14" s="151" t="s">
        <v>17</v>
      </c>
      <c r="C14" s="144" t="s">
        <v>14</v>
      </c>
      <c r="D14" s="34"/>
      <c r="E14" s="196" t="s">
        <v>18</v>
      </c>
      <c r="F14" s="197"/>
      <c r="G14" s="5" t="s">
        <v>19</v>
      </c>
    </row>
    <row r="15" spans="1:7" ht="25.5" x14ac:dyDescent="0.25">
      <c r="A15" s="20"/>
      <c r="B15" s="151" t="s">
        <v>20</v>
      </c>
      <c r="C15" s="147">
        <v>44966</v>
      </c>
      <c r="D15" s="34"/>
      <c r="E15" s="198" t="s">
        <v>21</v>
      </c>
      <c r="F15" s="199"/>
      <c r="G15" s="6" t="s">
        <v>22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23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24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25</v>
      </c>
      <c r="C20" s="53" t="s">
        <v>26</v>
      </c>
      <c r="D20" s="53" t="s">
        <v>27</v>
      </c>
      <c r="E20" s="53" t="s">
        <v>28</v>
      </c>
      <c r="F20" s="53" t="s">
        <v>29</v>
      </c>
      <c r="G20" s="53" t="s">
        <v>30</v>
      </c>
    </row>
    <row r="21" spans="1:7" s="1" customFormat="1" ht="12.75" customHeight="1" x14ac:dyDescent="0.25">
      <c r="A21" s="8"/>
      <c r="B21" s="35" t="s">
        <v>31</v>
      </c>
      <c r="C21" s="9" t="s">
        <v>32</v>
      </c>
      <c r="D21" s="10">
        <v>1</v>
      </c>
      <c r="E21" s="9" t="s">
        <v>33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34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35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25</v>
      </c>
      <c r="C25" s="178" t="s">
        <v>26</v>
      </c>
      <c r="D25" s="178" t="s">
        <v>27</v>
      </c>
      <c r="E25" s="177" t="s">
        <v>28</v>
      </c>
      <c r="F25" s="178" t="s">
        <v>29</v>
      </c>
      <c r="G25" s="177" t="s">
        <v>30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36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37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25</v>
      </c>
      <c r="C30" s="177" t="s">
        <v>26</v>
      </c>
      <c r="D30" s="177" t="s">
        <v>27</v>
      </c>
      <c r="E30" s="177" t="s">
        <v>28</v>
      </c>
      <c r="F30" s="178" t="s">
        <v>29</v>
      </c>
      <c r="G30" s="177" t="s">
        <v>30</v>
      </c>
    </row>
    <row r="31" spans="1:7" s="142" customFormat="1" ht="15" x14ac:dyDescent="0.25">
      <c r="A31" s="136"/>
      <c r="B31" s="185" t="s">
        <v>38</v>
      </c>
      <c r="C31" s="186" t="s">
        <v>39</v>
      </c>
      <c r="D31" s="187">
        <v>3.125E-2</v>
      </c>
      <c r="E31" s="188" t="s">
        <v>40</v>
      </c>
      <c r="F31" s="189">
        <v>480000</v>
      </c>
      <c r="G31" s="189">
        <f t="shared" ref="G31:G43" si="0">(D31*F31)</f>
        <v>15000</v>
      </c>
    </row>
    <row r="32" spans="1:7" s="142" customFormat="1" ht="12.75" customHeight="1" x14ac:dyDescent="0.25">
      <c r="A32" s="136"/>
      <c r="B32" s="137" t="s">
        <v>41</v>
      </c>
      <c r="C32" s="138" t="s">
        <v>39</v>
      </c>
      <c r="D32" s="152">
        <v>6.25E-2</v>
      </c>
      <c r="E32" s="140" t="s">
        <v>33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42</v>
      </c>
      <c r="C33" s="138" t="s">
        <v>39</v>
      </c>
      <c r="D33" s="152">
        <v>6.25E-2</v>
      </c>
      <c r="E33" s="140" t="s">
        <v>33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43</v>
      </c>
      <c r="C34" s="138" t="s">
        <v>39</v>
      </c>
      <c r="D34" s="152">
        <v>6.25E-2</v>
      </c>
      <c r="E34" s="140" t="s">
        <v>33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44</v>
      </c>
      <c r="C35" s="138" t="s">
        <v>39</v>
      </c>
      <c r="D35" s="152">
        <v>6.25E-2</v>
      </c>
      <c r="E35" s="140" t="s">
        <v>33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45</v>
      </c>
      <c r="C36" s="138" t="s">
        <v>39</v>
      </c>
      <c r="D36" s="152">
        <v>4.1666000000000002E-2</v>
      </c>
      <c r="E36" s="140" t="s">
        <v>33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46</v>
      </c>
      <c r="C37" s="138" t="s">
        <v>39</v>
      </c>
      <c r="D37" s="152">
        <v>3.125E-2</v>
      </c>
      <c r="E37" s="140" t="s">
        <v>47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48</v>
      </c>
      <c r="C38" s="138" t="s">
        <v>39</v>
      </c>
      <c r="D38" s="152">
        <v>3.125E-2</v>
      </c>
      <c r="E38" s="140" t="s">
        <v>47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49</v>
      </c>
      <c r="C39" s="138" t="s">
        <v>39</v>
      </c>
      <c r="D39" s="152">
        <v>3.125E-2</v>
      </c>
      <c r="E39" s="140" t="s">
        <v>50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51</v>
      </c>
      <c r="C40" s="138" t="s">
        <v>39</v>
      </c>
      <c r="D40" s="152">
        <v>3.125E-2</v>
      </c>
      <c r="E40" s="140" t="s">
        <v>52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53</v>
      </c>
      <c r="C41" s="138" t="s">
        <v>39</v>
      </c>
      <c r="D41" s="152">
        <v>3.125E-2</v>
      </c>
      <c r="E41" s="140" t="s">
        <v>52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54</v>
      </c>
      <c r="C42" s="138" t="s">
        <v>39</v>
      </c>
      <c r="D42" s="152">
        <v>3.125E-2</v>
      </c>
      <c r="E42" s="140" t="s">
        <v>52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55</v>
      </c>
      <c r="C43" s="138" t="s">
        <v>39</v>
      </c>
      <c r="D43" s="139">
        <v>0.125</v>
      </c>
      <c r="E43" s="140" t="s">
        <v>56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57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3" t="s">
        <v>58</v>
      </c>
      <c r="C46" s="174"/>
      <c r="D46" s="179"/>
      <c r="E46" s="179"/>
      <c r="F46" s="179"/>
      <c r="G46" s="179"/>
    </row>
    <row r="47" spans="1:11" s="1" customFormat="1" ht="24" customHeight="1" x14ac:dyDescent="0.25">
      <c r="A47" s="20"/>
      <c r="B47" s="178" t="s">
        <v>59</v>
      </c>
      <c r="C47" s="178" t="s">
        <v>60</v>
      </c>
      <c r="D47" s="184" t="s">
        <v>61</v>
      </c>
      <c r="E47" s="184" t="s">
        <v>28</v>
      </c>
      <c r="F47" s="184" t="s">
        <v>29</v>
      </c>
      <c r="G47" s="184" t="s">
        <v>30</v>
      </c>
      <c r="K47" s="22"/>
    </row>
    <row r="48" spans="1:11" s="1" customFormat="1" ht="12.75" customHeight="1" x14ac:dyDescent="0.25">
      <c r="A48" s="8"/>
      <c r="B48" s="180" t="s">
        <v>62</v>
      </c>
      <c r="C48" s="181" t="s">
        <v>63</v>
      </c>
      <c r="D48" s="182">
        <v>150</v>
      </c>
      <c r="E48" s="183" t="s">
        <v>33</v>
      </c>
      <c r="F48" s="166">
        <v>400</v>
      </c>
      <c r="G48" s="166">
        <f>(D48*F48)</f>
        <v>60000</v>
      </c>
      <c r="I48" s="26"/>
    </row>
    <row r="49" spans="1:9" s="1" customFormat="1" ht="12.75" customHeight="1" x14ac:dyDescent="0.25">
      <c r="A49" s="8"/>
      <c r="B49" s="27" t="s">
        <v>64</v>
      </c>
      <c r="C49" s="134" t="s">
        <v>65</v>
      </c>
      <c r="D49" s="135">
        <v>0.12</v>
      </c>
      <c r="E49" s="5" t="s">
        <v>33</v>
      </c>
      <c r="F49" s="128">
        <v>126070</v>
      </c>
      <c r="G49" s="128">
        <f>(D49*F49)</f>
        <v>15128.4</v>
      </c>
      <c r="I49" s="26"/>
    </row>
    <row r="50" spans="1:9" s="1" customFormat="1" ht="12.75" customHeight="1" x14ac:dyDescent="0.25">
      <c r="A50" s="8"/>
      <c r="B50" s="27" t="s">
        <v>66</v>
      </c>
      <c r="C50" s="134" t="s">
        <v>65</v>
      </c>
      <c r="D50" s="135">
        <v>0.05</v>
      </c>
      <c r="E50" s="5" t="s">
        <v>33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27" t="s">
        <v>67</v>
      </c>
      <c r="C51" s="134" t="s">
        <v>63</v>
      </c>
      <c r="D51" s="135">
        <v>200</v>
      </c>
      <c r="E51" s="5" t="s">
        <v>33</v>
      </c>
      <c r="F51" s="128">
        <v>780</v>
      </c>
      <c r="G51" s="128">
        <f>(D51*F51)</f>
        <v>156000</v>
      </c>
      <c r="I51" s="26"/>
    </row>
    <row r="52" spans="1:9" s="1" customFormat="1" ht="12.75" customHeight="1" x14ac:dyDescent="0.25">
      <c r="A52" s="8"/>
      <c r="B52" s="27" t="s">
        <v>68</v>
      </c>
      <c r="C52" s="134" t="s">
        <v>63</v>
      </c>
      <c r="D52" s="135">
        <v>300</v>
      </c>
      <c r="E52" s="5" t="s">
        <v>33</v>
      </c>
      <c r="F52" s="128">
        <v>800</v>
      </c>
      <c r="G52" s="128">
        <f>(D52*F52)</f>
        <v>240000</v>
      </c>
      <c r="I52" s="26"/>
    </row>
    <row r="53" spans="1:9" s="1" customFormat="1" ht="12.75" customHeight="1" x14ac:dyDescent="0.25">
      <c r="A53" s="8"/>
      <c r="B53" s="27" t="s">
        <v>69</v>
      </c>
      <c r="C53" s="134" t="s">
        <v>63</v>
      </c>
      <c r="D53" s="135">
        <v>100</v>
      </c>
      <c r="E53" s="6" t="s">
        <v>47</v>
      </c>
      <c r="F53" s="128">
        <v>735</v>
      </c>
      <c r="G53" s="128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70</v>
      </c>
      <c r="C54" s="134" t="s">
        <v>65</v>
      </c>
      <c r="D54" s="135">
        <v>3</v>
      </c>
      <c r="E54" s="5" t="s">
        <v>33</v>
      </c>
      <c r="F54" s="128">
        <v>10825</v>
      </c>
      <c r="G54" s="128">
        <f t="shared" si="1"/>
        <v>32475</v>
      </c>
      <c r="I54" s="26"/>
    </row>
    <row r="55" spans="1:9" s="1" customFormat="1" ht="12.75" customHeight="1" x14ac:dyDescent="0.25">
      <c r="A55" s="8"/>
      <c r="B55" s="27" t="s">
        <v>71</v>
      </c>
      <c r="C55" s="134" t="s">
        <v>65</v>
      </c>
      <c r="D55" s="135">
        <v>0.8</v>
      </c>
      <c r="E55" s="5" t="s">
        <v>33</v>
      </c>
      <c r="F55" s="128">
        <v>30666</v>
      </c>
      <c r="G55" s="128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72</v>
      </c>
      <c r="C56" s="134" t="s">
        <v>65</v>
      </c>
      <c r="D56" s="135">
        <v>1</v>
      </c>
      <c r="E56" s="5" t="s">
        <v>47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27" t="s">
        <v>73</v>
      </c>
      <c r="C57" s="134" t="s">
        <v>74</v>
      </c>
      <c r="D57" s="135">
        <v>1</v>
      </c>
      <c r="E57" s="5" t="s">
        <v>50</v>
      </c>
      <c r="F57" s="128">
        <v>1084</v>
      </c>
      <c r="G57" s="128">
        <f t="shared" si="1"/>
        <v>1084</v>
      </c>
      <c r="I57" s="26"/>
    </row>
    <row r="58" spans="1:9" s="1" customFormat="1" ht="12.75" customHeight="1" x14ac:dyDescent="0.25">
      <c r="A58" s="8"/>
      <c r="B58" s="27" t="s">
        <v>75</v>
      </c>
      <c r="C58" s="134" t="s">
        <v>65</v>
      </c>
      <c r="D58" s="135">
        <v>1</v>
      </c>
      <c r="E58" s="5" t="s">
        <v>50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27" t="s">
        <v>76</v>
      </c>
      <c r="C59" s="134" t="s">
        <v>65</v>
      </c>
      <c r="D59" s="135">
        <v>0.3</v>
      </c>
      <c r="E59" s="5" t="s">
        <v>50</v>
      </c>
      <c r="F59" s="128">
        <v>93174</v>
      </c>
      <c r="G59" s="128">
        <f t="shared" si="1"/>
        <v>27952.2</v>
      </c>
      <c r="I59" s="26"/>
    </row>
    <row r="60" spans="1:9" s="1" customFormat="1" ht="12.75" customHeight="1" x14ac:dyDescent="0.25">
      <c r="A60" s="8"/>
      <c r="B60" s="27" t="s">
        <v>77</v>
      </c>
      <c r="C60" s="134" t="s">
        <v>78</v>
      </c>
      <c r="D60" s="135">
        <v>0.4</v>
      </c>
      <c r="E60" s="5" t="s">
        <v>52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57" t="s">
        <v>79</v>
      </c>
      <c r="C61" s="158" t="s">
        <v>65</v>
      </c>
      <c r="D61" s="159">
        <v>0.5</v>
      </c>
      <c r="E61" s="160" t="s">
        <v>52</v>
      </c>
      <c r="F61" s="161">
        <v>41814</v>
      </c>
      <c r="G61" s="161">
        <f t="shared" si="1"/>
        <v>20907</v>
      </c>
      <c r="I61" s="26"/>
    </row>
    <row r="62" spans="1:9" s="1" customFormat="1" ht="13.5" customHeight="1" x14ac:dyDescent="0.25">
      <c r="A62" s="4"/>
      <c r="B62" s="153" t="s">
        <v>80</v>
      </c>
      <c r="C62" s="154"/>
      <c r="D62" s="155"/>
      <c r="E62" s="155"/>
      <c r="F62" s="155"/>
      <c r="G62" s="156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3" t="s">
        <v>81</v>
      </c>
      <c r="C64" s="174"/>
      <c r="D64" s="175"/>
      <c r="E64" s="175"/>
      <c r="F64" s="176"/>
      <c r="G64" s="176"/>
    </row>
    <row r="65" spans="1:7" s="1" customFormat="1" ht="24" customHeight="1" x14ac:dyDescent="0.25">
      <c r="A65" s="20"/>
      <c r="B65" s="177" t="s">
        <v>82</v>
      </c>
      <c r="C65" s="178" t="s">
        <v>60</v>
      </c>
      <c r="D65" s="178" t="s">
        <v>61</v>
      </c>
      <c r="E65" s="177" t="s">
        <v>28</v>
      </c>
      <c r="F65" s="178" t="s">
        <v>29</v>
      </c>
      <c r="G65" s="177" t="s">
        <v>30</v>
      </c>
    </row>
    <row r="66" spans="1:7" s="1" customFormat="1" ht="15" x14ac:dyDescent="0.25">
      <c r="A66" s="20"/>
      <c r="B66" s="167" t="s">
        <v>83</v>
      </c>
      <c r="C66" s="168" t="s">
        <v>74</v>
      </c>
      <c r="D66" s="170">
        <v>1</v>
      </c>
      <c r="E66" s="172" t="s">
        <v>84</v>
      </c>
      <c r="F66" s="170">
        <v>33000</v>
      </c>
      <c r="G66" s="166">
        <f t="shared" ref="G66:G67" si="2">D66*F66</f>
        <v>33000</v>
      </c>
    </row>
    <row r="67" spans="1:7" s="1" customFormat="1" ht="15" x14ac:dyDescent="0.25">
      <c r="A67" s="20"/>
      <c r="B67" s="167" t="s">
        <v>85</v>
      </c>
      <c r="C67" s="168" t="s">
        <v>74</v>
      </c>
      <c r="D67" s="170">
        <v>1</v>
      </c>
      <c r="E67" s="172" t="s">
        <v>86</v>
      </c>
      <c r="F67" s="170">
        <v>20000</v>
      </c>
      <c r="G67" s="166">
        <f t="shared" si="2"/>
        <v>20000</v>
      </c>
    </row>
    <row r="68" spans="1:7" s="1" customFormat="1" ht="12.75" customHeight="1" x14ac:dyDescent="0.25">
      <c r="A68" s="8"/>
      <c r="B68" s="164" t="s">
        <v>87</v>
      </c>
      <c r="C68" s="165" t="s">
        <v>74</v>
      </c>
      <c r="D68" s="169">
        <f>(55*100)/25</f>
        <v>220</v>
      </c>
      <c r="E68" s="171" t="s">
        <v>56</v>
      </c>
      <c r="F68" s="169">
        <v>110</v>
      </c>
      <c r="G68" s="166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88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89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90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91</v>
      </c>
      <c r="C74" s="75"/>
      <c r="D74" s="75"/>
      <c r="E74" s="76"/>
      <c r="F74" s="75"/>
      <c r="G74" s="77">
        <f>G12</f>
        <v>1375000</v>
      </c>
    </row>
    <row r="75" spans="1:7" s="1" customFormat="1" ht="12" customHeight="1" x14ac:dyDescent="0.25">
      <c r="A75" s="20"/>
      <c r="B75" s="82" t="s">
        <v>92</v>
      </c>
      <c r="C75" s="83"/>
      <c r="D75" s="83"/>
      <c r="E75" s="84"/>
      <c r="F75" s="83"/>
      <c r="G75" s="85">
        <f>G74-G73</f>
        <v>192927.55599999987</v>
      </c>
    </row>
    <row r="76" spans="1:7" s="1" customFormat="1" ht="12" customHeight="1" x14ac:dyDescent="0.25">
      <c r="A76" s="20"/>
      <c r="B76" s="86" t="s">
        <v>93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94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95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96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97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98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99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100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2" t="s">
        <v>101</v>
      </c>
      <c r="C86" s="193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82</v>
      </c>
      <c r="C87" s="107" t="s">
        <v>102</v>
      </c>
      <c r="D87" s="108" t="s">
        <v>103</v>
      </c>
      <c r="E87" s="104"/>
      <c r="F87" s="105"/>
      <c r="G87" s="89"/>
    </row>
    <row r="88" spans="1:7" s="1" customFormat="1" ht="12" customHeight="1" x14ac:dyDescent="0.25">
      <c r="A88" s="20"/>
      <c r="B88" s="109" t="s">
        <v>104</v>
      </c>
      <c r="C88" s="110">
        <f>G22</f>
        <v>20000</v>
      </c>
      <c r="D88" s="111">
        <f>(C88/C94)</f>
        <v>1.6919436792149769E-2</v>
      </c>
      <c r="E88" s="104"/>
      <c r="F88" s="105"/>
      <c r="G88" s="89"/>
    </row>
    <row r="89" spans="1:7" s="1" customFormat="1" ht="12" customHeight="1" x14ac:dyDescent="0.25">
      <c r="A89" s="20"/>
      <c r="B89" s="109" t="s">
        <v>105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106</v>
      </c>
      <c r="C90" s="110">
        <f>G44</f>
        <v>296999.67999999999</v>
      </c>
      <c r="D90" s="111">
        <f>C90/C94</f>
        <v>0.25125336565243539</v>
      </c>
      <c r="E90" s="104"/>
      <c r="F90" s="105"/>
      <c r="G90" s="89"/>
    </row>
    <row r="91" spans="1:7" s="1" customFormat="1" ht="12" customHeight="1" x14ac:dyDescent="0.25">
      <c r="A91" s="20"/>
      <c r="B91" s="109" t="s">
        <v>59</v>
      </c>
      <c r="C91" s="110">
        <f>G62</f>
        <v>731583.6</v>
      </c>
      <c r="D91" s="111">
        <f>C91/C94</f>
        <v>0.61889912391866897</v>
      </c>
      <c r="E91" s="104"/>
      <c r="F91" s="105"/>
      <c r="G91" s="89"/>
    </row>
    <row r="92" spans="1:7" s="1" customFormat="1" ht="12" customHeight="1" x14ac:dyDescent="0.25">
      <c r="A92" s="20"/>
      <c r="B92" s="109" t="s">
        <v>107</v>
      </c>
      <c r="C92" s="112">
        <v>77200</v>
      </c>
      <c r="D92" s="111">
        <f>C92/C94</f>
        <v>6.5309026017698113E-2</v>
      </c>
      <c r="E92" s="113"/>
      <c r="F92" s="114"/>
      <c r="G92" s="89"/>
    </row>
    <row r="93" spans="1:7" s="1" customFormat="1" ht="12" customHeight="1" x14ac:dyDescent="0.25">
      <c r="A93" s="20"/>
      <c r="B93" s="109" t="s">
        <v>108</v>
      </c>
      <c r="C93" s="112">
        <f>G72</f>
        <v>56289.164000000004</v>
      </c>
      <c r="D93" s="111">
        <f>C93/C94</f>
        <v>4.7619047619047616E-2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109</v>
      </c>
      <c r="C94" s="116">
        <f>SUM(C88:C93)</f>
        <v>1182072.4440000001</v>
      </c>
      <c r="D94" s="117">
        <f>SUM(D88:D93)</f>
        <v>0.99999999999999978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110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111</v>
      </c>
      <c r="C98" s="133">
        <v>40</v>
      </c>
      <c r="D98" s="133">
        <v>55</v>
      </c>
      <c r="E98" s="125">
        <v>65</v>
      </c>
      <c r="F98" s="126"/>
      <c r="G98" s="127"/>
    </row>
    <row r="99" spans="1:7" s="1" customFormat="1" ht="12.75" customHeight="1" thickBot="1" x14ac:dyDescent="0.3">
      <c r="A99" s="20"/>
      <c r="B99" s="115" t="s">
        <v>112</v>
      </c>
      <c r="C99" s="162">
        <f>(G73/C98)</f>
        <v>29551.811100000003</v>
      </c>
      <c r="D99" s="162">
        <f>(G73/D98)</f>
        <v>21492.226254545458</v>
      </c>
      <c r="E99" s="163">
        <f>(G73/E98)</f>
        <v>18185.729907692308</v>
      </c>
      <c r="F99" s="126"/>
      <c r="G99" s="127"/>
    </row>
    <row r="100" spans="1:7" s="1" customFormat="1" ht="15.6" customHeight="1" x14ac:dyDescent="0.25">
      <c r="A100" s="20"/>
      <c r="B100" s="21" t="s">
        <v>113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2023-04-19T15:47:31Z</dcterms:modified>
  <cp:category/>
  <cp:contentStatus/>
</cp:coreProperties>
</file>