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Avicola" sheetId="1" r:id="rId1"/>
  </sheets>
  <definedNames>
    <definedName name="_xlnm.Print_Area" localSheetId="0">Avicola!$A$2:$G$57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3" i="1"/>
  <c r="G9" i="1"/>
  <c r="G12" i="1" s="1"/>
  <c r="G44" i="1"/>
  <c r="G45" i="1"/>
  <c r="G42" i="1"/>
  <c r="G22" i="1"/>
  <c r="G23" i="1"/>
  <c r="G24" i="1"/>
  <c r="G25" i="1"/>
  <c r="G26" i="1"/>
  <c r="G27" i="1"/>
  <c r="G21" i="1"/>
  <c r="G28" i="1" l="1"/>
  <c r="G46" i="1"/>
  <c r="G38" i="1"/>
  <c r="G56" i="1"/>
  <c r="G51" i="1"/>
  <c r="C75" i="1" s="1"/>
  <c r="C74" i="1" l="1"/>
  <c r="C73" i="1"/>
  <c r="C71" i="1"/>
  <c r="G33" i="1" l="1"/>
  <c r="G53" i="1" s="1"/>
  <c r="G54" i="1" l="1"/>
  <c r="G55" i="1" l="1"/>
  <c r="C76" i="1"/>
  <c r="G57" i="1" l="1"/>
  <c r="C82" i="1"/>
  <c r="C77" i="1"/>
  <c r="D76" i="1" s="1"/>
  <c r="D82" i="1"/>
  <c r="E82" i="1"/>
  <c r="D74" i="1" l="1"/>
  <c r="D71" i="1"/>
  <c r="D73" i="1"/>
  <c r="D75" i="1"/>
  <c r="D77" i="1" l="1"/>
</calcChain>
</file>

<file path=xl/sharedStrings.xml><?xml version="1.0" encoding="utf-8"?>
<sst xmlns="http://schemas.openxmlformats.org/spreadsheetml/2006/main" count="131" uniqueCount="94">
  <si>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</si>
  <si>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</si>
  <si>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</si>
  <si>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</si>
  <si>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</si>
  <si>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</si>
  <si>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</si>
  <si>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</si>
  <si>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</si>
  <si>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</si>
  <si>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</si>
  <si>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</si>
  <si>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</si>
  <si>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</si>
  <si>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</si>
  <si>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</si>
  <si>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</si>
  <si>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</si>
  <si>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</si>
  <si>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</si>
  <si>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</si>
  <si>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</si>
  <si>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</si>
  <si>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</si>
  <si>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</si>
  <si>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</si>
  <si>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</si>
  <si>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</si>
  <si>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</si>
  <si>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</si>
  <si>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</si>
  <si>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</si>
  <si>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</si>
  <si>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</si>
  <si>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</si>
  <si>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</si>
  <si>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</si>
  <si>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</si>
  <si>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</si>
  <si>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</si>
  <si>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</si>
  <si>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</si>
  <si>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</si>
  <si>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</si>
  <si>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</si>
  <si>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</si>
  <si>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</si>
  <si>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</si>
  <si>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</si>
  <si>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</si>
  <si>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</si>
  <si>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</si>
  <si>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</si>
  <si>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</si>
  <si>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</si>
  <si>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</si>
  <si>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</si>
  <si>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</si>
  <si>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(Un/hà)</t>
  </si>
  <si>
    <t>Costo unitario ($/Un) (*)</t>
  </si>
  <si>
    <t>PRECIO ESPERADO ($/unidad)</t>
  </si>
  <si>
    <t>Criollas- Lhomann  Brown</t>
  </si>
  <si>
    <t>Medio</t>
  </si>
  <si>
    <t>Lib. B. O'Higgins</t>
  </si>
  <si>
    <t>Enero-Diciembre</t>
  </si>
  <si>
    <t>Mercado regional</t>
  </si>
  <si>
    <t>Monitoreo sanidad del corral</t>
  </si>
  <si>
    <t>Desparasitación y vitaminas</t>
  </si>
  <si>
    <t>Abril-Octubre</t>
  </si>
  <si>
    <t>Muestreo fecas</t>
  </si>
  <si>
    <t>Nov.-Enero-Abril</t>
  </si>
  <si>
    <t>Registros</t>
  </si>
  <si>
    <t>Antiparasitario y vitaminas</t>
  </si>
  <si>
    <t>ml</t>
  </si>
  <si>
    <t>Marzo y Septiembre</t>
  </si>
  <si>
    <t>Alimento</t>
  </si>
  <si>
    <t>Kg</t>
  </si>
  <si>
    <t>global</t>
  </si>
  <si>
    <t>AVES PONEDORAS</t>
  </si>
  <si>
    <t>RAZA</t>
  </si>
  <si>
    <t>LAS CABRAS</t>
  </si>
  <si>
    <t>LAS CABRAS - PEUMO</t>
  </si>
  <si>
    <t>INFRAESTRUCTURA</t>
  </si>
  <si>
    <t>Evaluación condición corporal</t>
  </si>
  <si>
    <t xml:space="preserve">Recoleccion y clasificacion </t>
  </si>
  <si>
    <t>Maiz chancado</t>
  </si>
  <si>
    <t>Medicamentos emergencias</t>
  </si>
  <si>
    <t>Alimentación y bebida</t>
  </si>
  <si>
    <t>Energia Electrica (luz)</t>
  </si>
  <si>
    <t>kw</t>
  </si>
  <si>
    <t>marzo - septiembre</t>
  </si>
  <si>
    <t>01-01-2023</t>
  </si>
  <si>
    <t>RENDIMIENTO (HUEVOS/100 GALLINAS)</t>
  </si>
  <si>
    <t>ESCENARIOS COSTO UNITARIO  ($/uni)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</si>
</sst>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6" borderId="16" xfId="0" applyFont="1" applyFill="1" applyBorder="1" applyAlignment="1"/>
    <xf numFmtId="49" fontId="10" fillId="7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4" borderId="19" xfId="0" applyNumberFormat="1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164" fontId="1" fillId="4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4" borderId="22" xfId="0" applyNumberFormat="1" applyFont="1" applyFill="1" applyBorder="1" applyAlignment="1">
      <alignment vertical="center"/>
    </xf>
    <xf numFmtId="164" fontId="1" fillId="4" borderId="23" xfId="0" applyNumberFormat="1" applyFont="1" applyFill="1" applyBorder="1" applyAlignment="1">
      <alignment vertical="center"/>
    </xf>
    <xf numFmtId="49" fontId="1" fillId="4" borderId="24" xfId="0" applyNumberFormat="1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7" borderId="27" xfId="0" applyNumberFormat="1" applyFont="1" applyFill="1" applyBorder="1" applyAlignment="1">
      <alignment vertical="center"/>
    </xf>
    <xf numFmtId="49" fontId="12" fillId="7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165" fontId="10" fillId="7" borderId="32" xfId="0" applyNumberFormat="1" applyFont="1" applyFill="1" applyBorder="1" applyAlignment="1">
      <alignment vertical="center"/>
    </xf>
    <xf numFmtId="9" fontId="10" fillId="7" borderId="33" xfId="0" applyNumberFormat="1" applyFont="1" applyFill="1" applyBorder="1" applyAlignment="1">
      <alignment vertical="center"/>
    </xf>
    <xf numFmtId="0" fontId="12" fillId="8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6" borderId="16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49" fontId="15" fillId="8" borderId="16" xfId="0" applyNumberFormat="1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7" fillId="8" borderId="45" xfId="0" applyFont="1" applyFill="1" applyBorder="1" applyAlignment="1">
      <alignment vertical="center"/>
    </xf>
    <xf numFmtId="49" fontId="10" fillId="7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7" borderId="32" xfId="0" applyNumberFormat="1" applyFont="1" applyFill="1" applyBorder="1" applyAlignment="1">
      <alignment horizontal="center" vertical="center"/>
    </xf>
    <xf numFmtId="165" fontId="10" fillId="7" borderId="33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1" xfId="0" applyNumberFormat="1" applyFont="1" applyFill="1" applyBorder="1" applyAlignment="1">
      <alignment vertical="center" wrapText="1"/>
    </xf>
    <xf numFmtId="0" fontId="3" fillId="9" borderId="52" xfId="0" applyFont="1" applyFill="1" applyBorder="1" applyAlignment="1">
      <alignment horizontal="right"/>
    </xf>
    <xf numFmtId="0" fontId="3" fillId="2" borderId="6" xfId="0" applyFont="1" applyFill="1" applyBorder="1"/>
    <xf numFmtId="3" fontId="3" fillId="0" borderId="52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1" xfId="0" applyNumberFormat="1" applyFont="1" applyFill="1" applyBorder="1" applyAlignment="1">
      <alignment vertical="center" wrapText="1"/>
    </xf>
    <xf numFmtId="0" fontId="3" fillId="9" borderId="52" xfId="0" applyFont="1" applyFill="1" applyBorder="1" applyAlignment="1">
      <alignment horizontal="right" vertical="center" wrapText="1"/>
    </xf>
    <xf numFmtId="17" fontId="3" fillId="0" borderId="52" xfId="0" applyNumberFormat="1" applyFont="1" applyFill="1" applyBorder="1" applyAlignment="1">
      <alignment horizontal="right" vertical="center"/>
    </xf>
    <xf numFmtId="0" fontId="3" fillId="9" borderId="52" xfId="0" applyFont="1" applyFill="1" applyBorder="1" applyAlignment="1">
      <alignment horizontal="right" vertical="center"/>
    </xf>
    <xf numFmtId="3" fontId="3" fillId="0" borderId="52" xfId="0" applyNumberFormat="1" applyFont="1" applyFill="1" applyBorder="1" applyAlignment="1">
      <alignment horizontal="right" vertical="center"/>
    </xf>
    <xf numFmtId="3" fontId="3" fillId="0" borderId="52" xfId="0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17" fontId="3" fillId="0" borderId="52" xfId="0" applyNumberFormat="1" applyFont="1" applyBorder="1" applyAlignment="1">
      <alignment horizontal="right" vertical="center"/>
    </xf>
    <xf numFmtId="17" fontId="3" fillId="9" borderId="52" xfId="0" applyNumberFormat="1" applyFont="1" applyFill="1" applyBorder="1" applyAlignment="1">
      <alignment horizontal="right" vertical="center"/>
    </xf>
    <xf numFmtId="0" fontId="3" fillId="0" borderId="52" xfId="0" applyFont="1" applyBorder="1" applyAlignment="1">
      <alignment horizontal="right"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4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1" fontId="10" fillId="7" borderId="47" xfId="2" applyFont="1" applyFill="1" applyBorder="1" applyAlignment="1">
      <alignment vertical="center"/>
    </xf>
    <xf numFmtId="41" fontId="10" fillId="7" borderId="48" xfId="2" applyFont="1" applyFill="1" applyBorder="1" applyAlignment="1">
      <alignment vertical="center"/>
    </xf>
    <xf numFmtId="49" fontId="15" fillId="8" borderId="34" xfId="0" applyNumberFormat="1" applyFont="1" applyFill="1" applyBorder="1" applyAlignment="1">
      <alignment vertical="center"/>
    </xf>
    <xf numFmtId="0" fontId="10" fillId="8" borderId="35" xfId="0" applyFont="1" applyFill="1" applyBorder="1" applyAlignment="1">
      <alignment vertical="center"/>
    </xf>
    <xf numFmtId="49" fontId="3" fillId="2" borderId="49" xfId="0" applyNumberFormat="1" applyFont="1" applyFill="1" applyBorder="1" applyAlignment="1">
      <alignment wrapText="1"/>
    </xf>
    <xf numFmtId="49" fontId="3" fillId="2" borderId="53" xfId="0" applyNumberFormat="1" applyFont="1" applyFill="1" applyBorder="1" applyAlignment="1">
      <alignment wrapText="1"/>
    </xf>
    <xf numFmtId="49" fontId="5" fillId="3" borderId="49" xfId="0" applyNumberFormat="1" applyFont="1" applyFill="1" applyBorder="1" applyAlignment="1">
      <alignment wrapText="1"/>
    </xf>
    <xf numFmtId="49" fontId="5" fillId="3" borderId="53" xfId="0" applyNumberFormat="1" applyFont="1" applyFill="1" applyBorder="1" applyAlignment="1">
      <alignment wrapText="1"/>
    </xf>
    <xf numFmtId="49" fontId="3" fillId="2" borderId="49" xfId="0" applyNumberFormat="1" applyFont="1" applyFill="1" applyBorder="1" applyAlignment="1">
      <alignment vertical="center"/>
    </xf>
    <xf numFmtId="49" fontId="3" fillId="2" borderId="53" xfId="0" applyNumberFormat="1" applyFont="1" applyFill="1" applyBorder="1" applyAlignment="1">
      <alignment vertical="center"/>
    </xf>
    <xf numFmtId="49" fontId="4" fillId="3" borderId="49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50" xfId="0" applyNumberFormat="1" applyFont="1" applyFill="1" applyBorder="1" applyAlignment="1">
      <alignment horizontal="center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2666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0" zoomScale="120" zoomScaleNormal="120" workbookViewId="0">
      <selection activeCell="C11" sqref="C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8554687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1" customFormat="1" ht="12" customHeight="1" x14ac:dyDescent="0.25">
      <c r="A9" s="75"/>
      <c r="B9" s="76" t="s">
        <v>0</v>
      </c>
      <c r="C9" s="77" t="s">
        <v>78</v>
      </c>
      <c r="D9" s="78"/>
      <c r="E9" s="112" t="s">
        <v>92</v>
      </c>
      <c r="F9" s="113"/>
      <c r="G9" s="79">
        <f>100*0.9*300</f>
        <v>27000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pans="1:255" s="81" customFormat="1" ht="25.5" customHeight="1" x14ac:dyDescent="0.25">
      <c r="A10" s="75"/>
      <c r="B10" s="82" t="s">
        <v>79</v>
      </c>
      <c r="C10" s="83" t="s">
        <v>61</v>
      </c>
      <c r="D10" s="78"/>
      <c r="E10" s="110" t="s">
        <v>1</v>
      </c>
      <c r="F10" s="111"/>
      <c r="G10" s="84" t="s">
        <v>64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pans="1:255" s="81" customFormat="1" ht="18" customHeight="1" x14ac:dyDescent="0.25">
      <c r="A11" s="75"/>
      <c r="B11" s="82" t="s">
        <v>52</v>
      </c>
      <c r="C11" s="85" t="s">
        <v>62</v>
      </c>
      <c r="D11" s="78"/>
      <c r="E11" s="110" t="s">
        <v>60</v>
      </c>
      <c r="F11" s="111"/>
      <c r="G11" s="86">
        <v>180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</row>
    <row r="12" spans="1:255" s="81" customFormat="1" ht="11.25" customHeight="1" x14ac:dyDescent="0.25">
      <c r="A12" s="75"/>
      <c r="B12" s="82" t="s">
        <v>53</v>
      </c>
      <c r="C12" s="85" t="s">
        <v>63</v>
      </c>
      <c r="D12" s="78"/>
      <c r="E12" s="119" t="s">
        <v>2</v>
      </c>
      <c r="F12" s="120"/>
      <c r="G12" s="87">
        <f>+G11*G9</f>
        <v>4860000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</row>
    <row r="13" spans="1:255" s="81" customFormat="1" ht="11.25" customHeight="1" x14ac:dyDescent="0.25">
      <c r="A13" s="75"/>
      <c r="B13" s="82" t="s">
        <v>54</v>
      </c>
      <c r="C13" s="85" t="s">
        <v>80</v>
      </c>
      <c r="D13" s="78"/>
      <c r="E13" s="110" t="s">
        <v>3</v>
      </c>
      <c r="F13" s="111"/>
      <c r="G13" s="88" t="s">
        <v>65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</row>
    <row r="14" spans="1:255" s="81" customFormat="1" ht="15" x14ac:dyDescent="0.25">
      <c r="A14" s="75"/>
      <c r="B14" s="82" t="s">
        <v>4</v>
      </c>
      <c r="C14" s="83" t="s">
        <v>81</v>
      </c>
      <c r="D14" s="78"/>
      <c r="E14" s="110" t="s">
        <v>5</v>
      </c>
      <c r="F14" s="111"/>
      <c r="G14" s="89" t="s">
        <v>64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</row>
    <row r="15" spans="1:255" s="81" customFormat="1" ht="25.5" customHeight="1" x14ac:dyDescent="0.25">
      <c r="A15" s="75"/>
      <c r="B15" s="82" t="s">
        <v>6</v>
      </c>
      <c r="C15" s="90" t="s">
        <v>91</v>
      </c>
      <c r="D15" s="78"/>
      <c r="E15" s="114" t="s">
        <v>7</v>
      </c>
      <c r="F15" s="115"/>
      <c r="G15" s="91" t="s">
        <v>82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</row>
    <row r="16" spans="1:255" ht="12" customHeight="1" x14ac:dyDescent="0.25">
      <c r="A16" s="2"/>
      <c r="B16" s="92"/>
      <c r="C16" s="6"/>
      <c r="D16" s="7"/>
      <c r="E16" s="8"/>
      <c r="F16" s="8"/>
      <c r="G16" s="9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6" t="s">
        <v>8</v>
      </c>
      <c r="C17" s="117"/>
      <c r="D17" s="117"/>
      <c r="E17" s="117"/>
      <c r="F17" s="117"/>
      <c r="G17" s="11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5" t="s">
        <v>9</v>
      </c>
      <c r="C19" s="96"/>
      <c r="D19" s="97"/>
      <c r="E19" s="97"/>
      <c r="F19" s="98"/>
      <c r="G19" s="99"/>
    </row>
    <row r="20" spans="1:255" ht="24" customHeight="1" x14ac:dyDescent="0.25">
      <c r="A20" s="5"/>
      <c r="B20" s="100" t="s">
        <v>10</v>
      </c>
      <c r="C20" s="101" t="s">
        <v>11</v>
      </c>
      <c r="D20" s="101" t="s">
        <v>12</v>
      </c>
      <c r="E20" s="100" t="s">
        <v>13</v>
      </c>
      <c r="F20" s="101" t="s">
        <v>14</v>
      </c>
      <c r="G20" s="100" t="s">
        <v>15</v>
      </c>
    </row>
    <row r="21" spans="1:255" s="81" customFormat="1" ht="12" customHeight="1" x14ac:dyDescent="0.25">
      <c r="A21" s="75"/>
      <c r="B21" s="102" t="s">
        <v>66</v>
      </c>
      <c r="C21" s="103" t="s">
        <v>16</v>
      </c>
      <c r="D21" s="103">
        <v>5</v>
      </c>
      <c r="E21" s="103" t="s">
        <v>64</v>
      </c>
      <c r="F21" s="104">
        <v>23000</v>
      </c>
      <c r="G21" s="105">
        <f>+F21*D21</f>
        <v>115000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</row>
    <row r="22" spans="1:255" s="81" customFormat="1" ht="12" customHeight="1" x14ac:dyDescent="0.25">
      <c r="A22" s="75"/>
      <c r="B22" s="102" t="s">
        <v>87</v>
      </c>
      <c r="C22" s="103" t="s">
        <v>16</v>
      </c>
      <c r="D22" s="103">
        <v>22</v>
      </c>
      <c r="E22" s="103" t="s">
        <v>64</v>
      </c>
      <c r="F22" s="104">
        <v>23000</v>
      </c>
      <c r="G22" s="105">
        <f t="shared" ref="G22:G27" si="0">+F22*D22</f>
        <v>506000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</row>
    <row r="23" spans="1:255" s="81" customFormat="1" ht="12" customHeight="1" x14ac:dyDescent="0.25">
      <c r="A23" s="75"/>
      <c r="B23" s="102" t="s">
        <v>67</v>
      </c>
      <c r="C23" s="103" t="s">
        <v>16</v>
      </c>
      <c r="D23" s="103">
        <v>2</v>
      </c>
      <c r="E23" s="103" t="s">
        <v>68</v>
      </c>
      <c r="F23" s="104">
        <v>23000</v>
      </c>
      <c r="G23" s="105">
        <f t="shared" si="0"/>
        <v>46000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</row>
    <row r="24" spans="1:255" s="81" customFormat="1" ht="12" customHeight="1" x14ac:dyDescent="0.25">
      <c r="A24" s="75"/>
      <c r="B24" s="102" t="s">
        <v>69</v>
      </c>
      <c r="C24" s="103" t="s">
        <v>16</v>
      </c>
      <c r="D24" s="103">
        <v>1</v>
      </c>
      <c r="E24" s="103" t="s">
        <v>64</v>
      </c>
      <c r="F24" s="104">
        <v>23000</v>
      </c>
      <c r="G24" s="105">
        <f t="shared" si="0"/>
        <v>23000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</row>
    <row r="25" spans="1:255" s="81" customFormat="1" ht="12" customHeight="1" x14ac:dyDescent="0.25">
      <c r="A25" s="75"/>
      <c r="B25" s="102" t="s">
        <v>83</v>
      </c>
      <c r="C25" s="103" t="s">
        <v>16</v>
      </c>
      <c r="D25" s="103">
        <v>3</v>
      </c>
      <c r="E25" s="103" t="s">
        <v>70</v>
      </c>
      <c r="F25" s="104">
        <v>23000</v>
      </c>
      <c r="G25" s="105">
        <f t="shared" si="0"/>
        <v>69000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</row>
    <row r="26" spans="1:255" s="81" customFormat="1" ht="12" customHeight="1" x14ac:dyDescent="0.25">
      <c r="A26" s="75"/>
      <c r="B26" s="102" t="s">
        <v>71</v>
      </c>
      <c r="C26" s="103" t="s">
        <v>16</v>
      </c>
      <c r="D26" s="103">
        <v>2</v>
      </c>
      <c r="E26" s="103" t="s">
        <v>64</v>
      </c>
      <c r="F26" s="104">
        <v>23000</v>
      </c>
      <c r="G26" s="105">
        <f t="shared" si="0"/>
        <v>46000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</row>
    <row r="27" spans="1:255" s="81" customFormat="1" ht="12" customHeight="1" x14ac:dyDescent="0.25">
      <c r="A27" s="75"/>
      <c r="B27" s="102" t="s">
        <v>84</v>
      </c>
      <c r="C27" s="103" t="s">
        <v>16</v>
      </c>
      <c r="D27" s="103">
        <v>10</v>
      </c>
      <c r="E27" s="103" t="s">
        <v>64</v>
      </c>
      <c r="F27" s="104">
        <v>23000</v>
      </c>
      <c r="G27" s="105">
        <f t="shared" si="0"/>
        <v>230000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</row>
    <row r="28" spans="1:255" ht="11.25" customHeight="1" x14ac:dyDescent="0.25">
      <c r="B28" s="16" t="s">
        <v>17</v>
      </c>
      <c r="C28" s="17"/>
      <c r="D28" s="17"/>
      <c r="E28" s="17"/>
      <c r="F28" s="18"/>
      <c r="G28" s="19">
        <f>SUM(G21:G27)</f>
        <v>1035000</v>
      </c>
    </row>
    <row r="29" spans="1:255" ht="15.75" customHeight="1" x14ac:dyDescent="0.25">
      <c r="A29" s="5"/>
      <c r="B29" s="13"/>
      <c r="C29" s="14"/>
      <c r="D29" s="14"/>
      <c r="E29" s="14"/>
      <c r="F29" s="15"/>
      <c r="G29" s="15"/>
      <c r="K29" s="72"/>
    </row>
    <row r="30" spans="1:255" ht="12" customHeight="1" x14ac:dyDescent="0.25">
      <c r="A30" s="5"/>
      <c r="B30" s="95" t="s">
        <v>18</v>
      </c>
      <c r="C30" s="96"/>
      <c r="D30" s="97"/>
      <c r="E30" s="97"/>
      <c r="F30" s="98"/>
      <c r="G30" s="99"/>
    </row>
    <row r="31" spans="1:255" ht="24" customHeight="1" x14ac:dyDescent="0.25">
      <c r="A31" s="5"/>
      <c r="B31" s="100" t="s">
        <v>10</v>
      </c>
      <c r="C31" s="101" t="s">
        <v>11</v>
      </c>
      <c r="D31" s="101" t="s">
        <v>12</v>
      </c>
      <c r="E31" s="100" t="s">
        <v>13</v>
      </c>
      <c r="F31" s="101" t="s">
        <v>14</v>
      </c>
      <c r="G31" s="100" t="s">
        <v>15</v>
      </c>
    </row>
    <row r="32" spans="1:255" s="81" customFormat="1" ht="12" customHeight="1" x14ac:dyDescent="0.25">
      <c r="A32" s="75"/>
      <c r="B32" s="102"/>
      <c r="C32" s="103"/>
      <c r="D32" s="103"/>
      <c r="E32" s="103"/>
      <c r="F32" s="104"/>
      <c r="G32" s="105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</row>
    <row r="33" spans="1:255" ht="11.25" customHeight="1" x14ac:dyDescent="0.25">
      <c r="B33" s="16" t="s">
        <v>19</v>
      </c>
      <c r="C33" s="17"/>
      <c r="D33" s="17"/>
      <c r="E33" s="17"/>
      <c r="F33" s="18"/>
      <c r="G33" s="19">
        <f>SUM(G32)</f>
        <v>0</v>
      </c>
    </row>
    <row r="34" spans="1:255" ht="15.75" customHeight="1" x14ac:dyDescent="0.25">
      <c r="A34" s="5"/>
      <c r="B34" s="13"/>
      <c r="C34" s="14"/>
      <c r="D34" s="14"/>
      <c r="E34" s="14"/>
      <c r="F34" s="15"/>
      <c r="G34" s="15"/>
      <c r="K34" s="72"/>
    </row>
    <row r="35" spans="1:255" ht="12" customHeight="1" x14ac:dyDescent="0.25">
      <c r="A35" s="5"/>
      <c r="B35" s="95" t="s">
        <v>20</v>
      </c>
      <c r="C35" s="96"/>
      <c r="D35" s="97"/>
      <c r="E35" s="97"/>
      <c r="F35" s="98"/>
      <c r="G35" s="99"/>
    </row>
    <row r="36" spans="1:255" ht="24" customHeight="1" x14ac:dyDescent="0.25">
      <c r="A36" s="5"/>
      <c r="B36" s="100" t="s">
        <v>10</v>
      </c>
      <c r="C36" s="101" t="s">
        <v>11</v>
      </c>
      <c r="D36" s="101" t="s">
        <v>12</v>
      </c>
      <c r="E36" s="100" t="s">
        <v>13</v>
      </c>
      <c r="F36" s="101" t="s">
        <v>14</v>
      </c>
      <c r="G36" s="100" t="s">
        <v>15</v>
      </c>
    </row>
    <row r="37" spans="1:255" s="81" customFormat="1" ht="12" customHeight="1" x14ac:dyDescent="0.25">
      <c r="A37" s="75"/>
      <c r="B37" s="102"/>
      <c r="C37" s="103"/>
      <c r="D37" s="103"/>
      <c r="E37" s="103"/>
      <c r="F37" s="104"/>
      <c r="G37" s="105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</row>
    <row r="38" spans="1:255" ht="11.25" customHeight="1" x14ac:dyDescent="0.25">
      <c r="B38" s="16" t="s">
        <v>21</v>
      </c>
      <c r="C38" s="17"/>
      <c r="D38" s="17"/>
      <c r="E38" s="17"/>
      <c r="F38" s="18"/>
      <c r="G38" s="19">
        <f>SUM(G37:G37)</f>
        <v>0</v>
      </c>
    </row>
    <row r="39" spans="1:255" ht="15.75" customHeight="1" x14ac:dyDescent="0.25">
      <c r="A39" s="5"/>
      <c r="B39" s="13"/>
      <c r="C39" s="14"/>
      <c r="D39" s="14"/>
      <c r="E39" s="14"/>
      <c r="F39" s="15"/>
      <c r="G39" s="15"/>
      <c r="K39" s="72"/>
    </row>
    <row r="40" spans="1:255" ht="12" customHeight="1" x14ac:dyDescent="0.25">
      <c r="A40" s="5"/>
      <c r="B40" s="95" t="s">
        <v>22</v>
      </c>
      <c r="C40" s="96"/>
      <c r="D40" s="97"/>
      <c r="E40" s="97"/>
      <c r="F40" s="98"/>
      <c r="G40" s="99"/>
    </row>
    <row r="41" spans="1:255" ht="24" customHeight="1" x14ac:dyDescent="0.25">
      <c r="A41" s="5"/>
      <c r="B41" s="100" t="s">
        <v>23</v>
      </c>
      <c r="C41" s="101" t="s">
        <v>24</v>
      </c>
      <c r="D41" s="101" t="s">
        <v>25</v>
      </c>
      <c r="E41" s="100" t="s">
        <v>13</v>
      </c>
      <c r="F41" s="101" t="s">
        <v>14</v>
      </c>
      <c r="G41" s="100" t="s">
        <v>15</v>
      </c>
    </row>
    <row r="42" spans="1:255" s="81" customFormat="1" ht="12" customHeight="1" x14ac:dyDescent="0.25">
      <c r="A42" s="75"/>
      <c r="B42" s="102" t="s">
        <v>72</v>
      </c>
      <c r="C42" s="103" t="s">
        <v>73</v>
      </c>
      <c r="D42" s="103">
        <v>12</v>
      </c>
      <c r="E42" s="103" t="s">
        <v>74</v>
      </c>
      <c r="F42" s="104">
        <v>1900</v>
      </c>
      <c r="G42" s="105">
        <f>+F42*D42</f>
        <v>22800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</row>
    <row r="43" spans="1:255" s="81" customFormat="1" ht="12" customHeight="1" x14ac:dyDescent="0.25">
      <c r="A43" s="75"/>
      <c r="B43" s="102" t="s">
        <v>75</v>
      </c>
      <c r="C43" s="103" t="s">
        <v>76</v>
      </c>
      <c r="D43" s="103">
        <v>3500</v>
      </c>
      <c r="E43" s="103" t="s">
        <v>64</v>
      </c>
      <c r="F43" s="104">
        <v>720</v>
      </c>
      <c r="G43" s="105">
        <f t="shared" ref="G43:G45" si="1">+F43*D43</f>
        <v>2520000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</row>
    <row r="44" spans="1:255" s="81" customFormat="1" ht="12" customHeight="1" x14ac:dyDescent="0.25">
      <c r="A44" s="75"/>
      <c r="B44" s="102" t="s">
        <v>85</v>
      </c>
      <c r="C44" s="103" t="s">
        <v>26</v>
      </c>
      <c r="D44" s="103">
        <v>1000</v>
      </c>
      <c r="E44" s="103" t="s">
        <v>64</v>
      </c>
      <c r="F44" s="104">
        <v>400</v>
      </c>
      <c r="G44" s="105">
        <f t="shared" si="1"/>
        <v>400000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</row>
    <row r="45" spans="1:255" s="81" customFormat="1" ht="12" customHeight="1" x14ac:dyDescent="0.25">
      <c r="A45" s="75"/>
      <c r="B45" s="102" t="s">
        <v>86</v>
      </c>
      <c r="C45" s="103" t="s">
        <v>77</v>
      </c>
      <c r="D45" s="103">
        <v>10</v>
      </c>
      <c r="E45" s="103" t="s">
        <v>64</v>
      </c>
      <c r="F45" s="104">
        <v>5000</v>
      </c>
      <c r="G45" s="105">
        <f t="shared" si="1"/>
        <v>50000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</row>
    <row r="46" spans="1:255" ht="11.25" customHeight="1" x14ac:dyDescent="0.25">
      <c r="B46" s="16" t="s">
        <v>27</v>
      </c>
      <c r="C46" s="17"/>
      <c r="D46" s="17"/>
      <c r="E46" s="17"/>
      <c r="F46" s="18"/>
      <c r="G46" s="19">
        <f>SUM(G42:G45)</f>
        <v>2992800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72"/>
    </row>
    <row r="48" spans="1:255" ht="12" customHeight="1" x14ac:dyDescent="0.25">
      <c r="A48" s="5"/>
      <c r="B48" s="95" t="s">
        <v>28</v>
      </c>
      <c r="C48" s="96"/>
      <c r="D48" s="97"/>
      <c r="E48" s="97"/>
      <c r="F48" s="98"/>
      <c r="G48" s="99"/>
    </row>
    <row r="49" spans="1:255" ht="24" customHeight="1" x14ac:dyDescent="0.25">
      <c r="A49" s="5"/>
      <c r="B49" s="100" t="s">
        <v>29</v>
      </c>
      <c r="C49" s="101" t="s">
        <v>24</v>
      </c>
      <c r="D49" s="101" t="s">
        <v>25</v>
      </c>
      <c r="E49" s="100" t="s">
        <v>13</v>
      </c>
      <c r="F49" s="101" t="s">
        <v>14</v>
      </c>
      <c r="G49" s="100" t="s">
        <v>15</v>
      </c>
    </row>
    <row r="50" spans="1:255" s="81" customFormat="1" ht="12" customHeight="1" x14ac:dyDescent="0.25">
      <c r="A50" s="75"/>
      <c r="B50" s="102" t="s">
        <v>88</v>
      </c>
      <c r="C50" s="103" t="s">
        <v>89</v>
      </c>
      <c r="D50" s="103">
        <v>20</v>
      </c>
      <c r="E50" s="103" t="s">
        <v>90</v>
      </c>
      <c r="F50" s="104">
        <v>160</v>
      </c>
      <c r="G50" s="105">
        <f>+F50*D50</f>
        <v>3200</v>
      </c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</row>
    <row r="51" spans="1:255" ht="11.25" customHeight="1" x14ac:dyDescent="0.25">
      <c r="B51" s="16" t="s">
        <v>30</v>
      </c>
      <c r="C51" s="17"/>
      <c r="D51" s="17"/>
      <c r="E51" s="17"/>
      <c r="F51" s="18"/>
      <c r="G51" s="19">
        <f>SUM(G50:G50)</f>
        <v>3200</v>
      </c>
    </row>
    <row r="52" spans="1:255" ht="11.25" customHeight="1" x14ac:dyDescent="0.25">
      <c r="B52" s="34"/>
      <c r="C52" s="34"/>
      <c r="D52" s="34"/>
      <c r="E52" s="34"/>
      <c r="F52" s="35"/>
      <c r="G52" s="35"/>
    </row>
    <row r="53" spans="1:255" ht="11.25" customHeight="1" x14ac:dyDescent="0.25">
      <c r="B53" s="36" t="s">
        <v>31</v>
      </c>
      <c r="C53" s="37"/>
      <c r="D53" s="37"/>
      <c r="E53" s="37"/>
      <c r="F53" s="37"/>
      <c r="G53" s="38">
        <f>G28+G33+G38+G46+G51</f>
        <v>4031000</v>
      </c>
    </row>
    <row r="54" spans="1:255" ht="11.25" customHeight="1" x14ac:dyDescent="0.25">
      <c r="B54" s="39" t="s">
        <v>32</v>
      </c>
      <c r="C54" s="21"/>
      <c r="D54" s="21"/>
      <c r="E54" s="21"/>
      <c r="F54" s="21"/>
      <c r="G54" s="40">
        <f>G53*0.05</f>
        <v>201550</v>
      </c>
    </row>
    <row r="55" spans="1:255" ht="11.25" customHeight="1" x14ac:dyDescent="0.25">
      <c r="B55" s="41" t="s">
        <v>33</v>
      </c>
      <c r="C55" s="20"/>
      <c r="D55" s="20"/>
      <c r="E55" s="20"/>
      <c r="F55" s="20"/>
      <c r="G55" s="42">
        <f>G54+G53</f>
        <v>4232550</v>
      </c>
    </row>
    <row r="56" spans="1:255" ht="11.25" customHeight="1" x14ac:dyDescent="0.25">
      <c r="B56" s="39" t="s">
        <v>34</v>
      </c>
      <c r="C56" s="21"/>
      <c r="D56" s="21"/>
      <c r="E56" s="21"/>
      <c r="F56" s="21"/>
      <c r="G56" s="40">
        <f>G12</f>
        <v>4860000</v>
      </c>
    </row>
    <row r="57" spans="1:255" ht="11.25" customHeight="1" x14ac:dyDescent="0.25">
      <c r="B57" s="43" t="s">
        <v>35</v>
      </c>
      <c r="C57" s="44"/>
      <c r="D57" s="44"/>
      <c r="E57" s="44"/>
      <c r="F57" s="44"/>
      <c r="G57" s="45">
        <f>G56-G55</f>
        <v>627450</v>
      </c>
    </row>
    <row r="58" spans="1:255" ht="11.25" customHeight="1" x14ac:dyDescent="0.25">
      <c r="B58" s="32" t="s">
        <v>36</v>
      </c>
      <c r="C58" s="33"/>
      <c r="D58" s="33"/>
      <c r="E58" s="33"/>
      <c r="F58" s="33"/>
      <c r="G58" s="29"/>
    </row>
    <row r="59" spans="1:255" ht="11.25" customHeight="1" thickBot="1" x14ac:dyDescent="0.3">
      <c r="B59" s="46"/>
      <c r="C59" s="33"/>
      <c r="D59" s="33"/>
      <c r="E59" s="33"/>
      <c r="F59" s="33"/>
      <c r="G59" s="29"/>
    </row>
    <row r="60" spans="1:255" ht="11.25" customHeight="1" x14ac:dyDescent="0.25">
      <c r="B60" s="58" t="s">
        <v>37</v>
      </c>
      <c r="C60" s="59"/>
      <c r="D60" s="59"/>
      <c r="E60" s="59"/>
      <c r="F60" s="60"/>
      <c r="G60" s="29"/>
    </row>
    <row r="61" spans="1:255" ht="11.25" customHeight="1" x14ac:dyDescent="0.25">
      <c r="B61" s="61" t="s">
        <v>38</v>
      </c>
      <c r="C61" s="31"/>
      <c r="D61" s="31"/>
      <c r="E61" s="31"/>
      <c r="F61" s="62"/>
      <c r="G61" s="29"/>
    </row>
    <row r="62" spans="1:255" ht="11.25" customHeight="1" x14ac:dyDescent="0.25">
      <c r="B62" s="61" t="s">
        <v>55</v>
      </c>
      <c r="C62" s="31"/>
      <c r="D62" s="31"/>
      <c r="E62" s="31"/>
      <c r="F62" s="62"/>
      <c r="G62" s="29"/>
    </row>
    <row r="63" spans="1:255" ht="11.25" customHeight="1" x14ac:dyDescent="0.25">
      <c r="B63" s="61" t="s">
        <v>56</v>
      </c>
      <c r="C63" s="31"/>
      <c r="D63" s="31"/>
      <c r="E63" s="31"/>
      <c r="F63" s="62"/>
      <c r="G63" s="29"/>
    </row>
    <row r="64" spans="1:255" ht="11.25" customHeight="1" x14ac:dyDescent="0.25">
      <c r="B64" s="61" t="s">
        <v>39</v>
      </c>
      <c r="C64" s="31"/>
      <c r="D64" s="31"/>
      <c r="E64" s="31"/>
      <c r="F64" s="62"/>
      <c r="G64" s="29"/>
    </row>
    <row r="65" spans="2:7" ht="11.25" customHeight="1" x14ac:dyDescent="0.25">
      <c r="B65" s="61" t="s">
        <v>40</v>
      </c>
      <c r="C65" s="31"/>
      <c r="D65" s="31"/>
      <c r="E65" s="31"/>
      <c r="F65" s="62"/>
      <c r="G65" s="29"/>
    </row>
    <row r="66" spans="2:7" ht="11.25" customHeight="1" x14ac:dyDescent="0.25">
      <c r="B66" s="61" t="s">
        <v>41</v>
      </c>
      <c r="C66" s="31"/>
      <c r="D66" s="31"/>
      <c r="E66" s="31"/>
      <c r="F66" s="62"/>
      <c r="G66" s="29"/>
    </row>
    <row r="67" spans="2:7" ht="11.25" customHeight="1" thickBot="1" x14ac:dyDescent="0.3">
      <c r="B67" s="63" t="s">
        <v>57</v>
      </c>
      <c r="C67" s="64"/>
      <c r="D67" s="64"/>
      <c r="E67" s="64"/>
      <c r="F67" s="65"/>
      <c r="G67" s="29"/>
    </row>
    <row r="68" spans="2:7" ht="11.25" customHeight="1" x14ac:dyDescent="0.25">
      <c r="B68" s="56"/>
      <c r="C68" s="31"/>
      <c r="D68" s="31"/>
      <c r="E68" s="31"/>
      <c r="F68" s="31"/>
      <c r="G68" s="29"/>
    </row>
    <row r="69" spans="2:7" ht="11.25" customHeight="1" thickBot="1" x14ac:dyDescent="0.3">
      <c r="B69" s="108" t="s">
        <v>42</v>
      </c>
      <c r="C69" s="109"/>
      <c r="D69" s="55"/>
      <c r="E69" s="22"/>
      <c r="F69" s="22"/>
      <c r="G69" s="29"/>
    </row>
    <row r="70" spans="2:7" ht="11.25" customHeight="1" x14ac:dyDescent="0.25">
      <c r="B70" s="48" t="s">
        <v>29</v>
      </c>
      <c r="C70" s="23" t="s">
        <v>43</v>
      </c>
      <c r="D70" s="49" t="s">
        <v>44</v>
      </c>
      <c r="E70" s="22"/>
      <c r="F70" s="22"/>
      <c r="G70" s="29"/>
    </row>
    <row r="71" spans="2:7" ht="11.25" customHeight="1" x14ac:dyDescent="0.25">
      <c r="B71" s="50" t="s">
        <v>45</v>
      </c>
      <c r="C71" s="24">
        <f>+G28</f>
        <v>1035000</v>
      </c>
      <c r="D71" s="51">
        <f>(C71/C77)</f>
        <v>0.24453343728957722</v>
      </c>
      <c r="E71" s="22"/>
      <c r="F71" s="22"/>
      <c r="G71" s="29"/>
    </row>
    <row r="72" spans="2:7" ht="11.25" customHeight="1" x14ac:dyDescent="0.25">
      <c r="B72" s="50" t="s">
        <v>46</v>
      </c>
      <c r="C72" s="25">
        <v>0</v>
      </c>
      <c r="D72" s="51">
        <v>0</v>
      </c>
      <c r="E72" s="22"/>
      <c r="F72" s="22"/>
      <c r="G72" s="29"/>
    </row>
    <row r="73" spans="2:7" ht="11.25" customHeight="1" x14ac:dyDescent="0.25">
      <c r="B73" s="50" t="s">
        <v>47</v>
      </c>
      <c r="C73" s="24">
        <f>+G38</f>
        <v>0</v>
      </c>
      <c r="D73" s="51">
        <f>(C73/C77)</f>
        <v>0</v>
      </c>
      <c r="E73" s="22"/>
      <c r="F73" s="22"/>
      <c r="G73" s="29"/>
    </row>
    <row r="74" spans="2:7" ht="11.25" customHeight="1" x14ac:dyDescent="0.25">
      <c r="B74" s="50" t="s">
        <v>23</v>
      </c>
      <c r="C74" s="24">
        <f>+G46</f>
        <v>2992800</v>
      </c>
      <c r="D74" s="51">
        <f>(C74/C77)</f>
        <v>0.70709146968139769</v>
      </c>
      <c r="E74" s="22"/>
      <c r="F74" s="22"/>
      <c r="G74" s="29"/>
    </row>
    <row r="75" spans="2:7" ht="11.25" customHeight="1" x14ac:dyDescent="0.25">
      <c r="B75" s="50" t="s">
        <v>48</v>
      </c>
      <c r="C75" s="26">
        <f>+G51</f>
        <v>3200</v>
      </c>
      <c r="D75" s="51">
        <f>(C75/C77)</f>
        <v>7.5604540997743677E-4</v>
      </c>
      <c r="E75" s="28"/>
      <c r="F75" s="28"/>
      <c r="G75" s="29"/>
    </row>
    <row r="76" spans="2:7" ht="11.25" customHeight="1" x14ac:dyDescent="0.25">
      <c r="B76" s="50" t="s">
        <v>49</v>
      </c>
      <c r="C76" s="26">
        <f>+G54</f>
        <v>201550</v>
      </c>
      <c r="D76" s="51">
        <f>(C76/C77)</f>
        <v>4.7619047619047616E-2</v>
      </c>
      <c r="E76" s="28"/>
      <c r="F76" s="28"/>
      <c r="G76" s="29"/>
    </row>
    <row r="77" spans="2:7" ht="11.25" customHeight="1" thickBot="1" x14ac:dyDescent="0.3">
      <c r="B77" s="52" t="s">
        <v>50</v>
      </c>
      <c r="C77" s="53">
        <f>SUM(C71:C76)</f>
        <v>4232550</v>
      </c>
      <c r="D77" s="54">
        <f>SUM(D71:D76)</f>
        <v>1</v>
      </c>
      <c r="E77" s="28"/>
      <c r="F77" s="28"/>
      <c r="G77" s="29"/>
    </row>
    <row r="78" spans="2:7" ht="11.25" customHeight="1" x14ac:dyDescent="0.25">
      <c r="B78" s="46"/>
      <c r="C78" s="33"/>
      <c r="D78" s="33"/>
      <c r="E78" s="33"/>
      <c r="F78" s="33"/>
      <c r="G78" s="29"/>
    </row>
    <row r="79" spans="2:7" ht="11.25" customHeight="1" x14ac:dyDescent="0.25">
      <c r="B79" s="47"/>
      <c r="C79" s="33"/>
      <c r="D79" s="33"/>
      <c r="E79" s="33"/>
      <c r="F79" s="33"/>
      <c r="G79" s="29"/>
    </row>
    <row r="80" spans="2:7" ht="11.25" customHeight="1" thickBot="1" x14ac:dyDescent="0.3">
      <c r="B80" s="67"/>
      <c r="C80" s="68" t="s">
        <v>93</v>
      </c>
      <c r="D80" s="69"/>
      <c r="E80" s="70"/>
      <c r="F80" s="27"/>
      <c r="G80" s="29"/>
    </row>
    <row r="81" spans="2:7" ht="11.25" customHeight="1" x14ac:dyDescent="0.25">
      <c r="B81" s="71" t="s">
        <v>58</v>
      </c>
      <c r="C81" s="106">
        <v>26000</v>
      </c>
      <c r="D81" s="106">
        <v>27000</v>
      </c>
      <c r="E81" s="107">
        <v>28000</v>
      </c>
      <c r="F81" s="66"/>
      <c r="G81" s="30"/>
    </row>
    <row r="82" spans="2:7" ht="11.25" customHeight="1" thickBot="1" x14ac:dyDescent="0.3">
      <c r="B82" s="52" t="s">
        <v>59</v>
      </c>
      <c r="C82" s="73">
        <f>(G55/C81)</f>
        <v>162.79038461538462</v>
      </c>
      <c r="D82" s="73">
        <f>(G55/D81)</f>
        <v>156.76111111111112</v>
      </c>
      <c r="E82" s="74">
        <f>(G55/E81)</f>
        <v>151.16249999999999</v>
      </c>
      <c r="F82" s="66"/>
      <c r="G82" s="30"/>
    </row>
    <row r="83" spans="2:7" ht="11.25" customHeight="1" x14ac:dyDescent="0.25">
      <c r="B83" s="57" t="s">
        <v>51</v>
      </c>
      <c r="C83" s="31"/>
      <c r="D83" s="31"/>
      <c r="E83" s="31"/>
      <c r="F83" s="31"/>
      <c r="G83" s="31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7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Avicola</vt:lpstr>
      <vt:lpstr>Avicola!Área_de_impresión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2022-01-19T13:08:45Z</cp:lastPrinted>
  <dcterms:created xsi:type="dcterms:W3CDTF">2020-11-27T12:49:26Z</dcterms:created>
  <dcterms:modified xsi:type="dcterms:W3CDTF">2023-02-06T12:16:10Z</dcterms:modified>
</cp:coreProperties>
</file>