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5525" windowHeight="7050"/>
  </bookViews>
  <sheets>
    <sheet name="AVI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2" i="1" l="1"/>
  <c r="G43" i="1"/>
  <c r="G41" i="1" l="1"/>
  <c r="G26" i="1"/>
  <c r="G25" i="1"/>
  <c r="G24" i="1"/>
  <c r="G23" i="1"/>
  <c r="G22" i="1"/>
  <c r="G12" i="1"/>
  <c r="G44" i="1" l="1"/>
  <c r="G49" i="1" l="1"/>
  <c r="G37" i="1"/>
  <c r="G27" i="1" l="1"/>
  <c r="G51" i="1" s="1"/>
  <c r="C70" i="1" l="1"/>
  <c r="D78" i="1"/>
  <c r="C71" i="1" l="1"/>
  <c r="C68" i="1"/>
  <c r="C72" i="1"/>
  <c r="C69" i="1" l="1"/>
  <c r="G54" i="1"/>
  <c r="G52" i="1" l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<sst xmlns="http://schemas.openxmlformats.org/spreadsheetml/2006/main" count="122" uniqueCount="86">
  <si>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</si>
  <si>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</si>
  <si>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</si>
  <si>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</si>
  <si>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</si>
  <si>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</si>
  <si>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</si>
  <si>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</si>
  <si>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</si>
  <si>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</si>
  <si>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</si>
  <si>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</si>
  <si>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</si>
  <si>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</si>
  <si>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</si>
  <si>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</si>
  <si>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</si>
  <si>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</si>
  <si>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</si>
  <si>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</si>
  <si>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</si>
  <si>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</si>
  <si>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</si>
  <si>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</si>
  <si>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</si>
  <si>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</si>
  <si>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</si>
  <si>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</si>
  <si>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</si>
  <si>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</si>
  <si>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</si>
  <si>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</si>
  <si>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</si>
  <si>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</si>
  <si>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</si>
  <si>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</si>
  <si>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</si>
  <si>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</si>
  <si>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</si>
  <si>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</si>
  <si>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</si>
  <si>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</si>
  <si>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</si>
  <si>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</si>
  <si>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</si>
  <si>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</si>
  <si>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</si>
  <si>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</si>
  <si>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</si>
  <si>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</si>
  <si>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</si>
  <si>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</si>
  <si>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</si>
  <si>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</si>
  <si>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</si>
  <si>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</si>
  <si>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PRECIO ESPERADO ($/Unidades)</t>
  </si>
  <si>
    <t>Rendimiento  (Unidades/hà)</t>
  </si>
  <si>
    <t>Costo unitario ($/ Unidades) (*)</t>
  </si>
  <si>
    <t>ESCENARIOS COSTO UNITARIO  ($/unidades)</t>
  </si>
  <si>
    <t>Lib. B. O'Higgins</t>
  </si>
  <si>
    <t>Rancagua</t>
  </si>
  <si>
    <t>todas</t>
  </si>
  <si>
    <t>Enero-Diciembre</t>
  </si>
  <si>
    <t>Evaluación de la condición corporal</t>
  </si>
  <si>
    <t>Registros</t>
  </si>
  <si>
    <t>ml</t>
  </si>
  <si>
    <t>Medicamentos para emergencias</t>
  </si>
  <si>
    <t>global</t>
  </si>
  <si>
    <t>Marzo y Septiembre</t>
  </si>
  <si>
    <t>AVICOLA</t>
  </si>
  <si>
    <t>Mercado regional</t>
  </si>
  <si>
    <t xml:space="preserve">Labores Corral </t>
  </si>
  <si>
    <t>Monitoreo sanidad del corral</t>
  </si>
  <si>
    <t>Alimentación y agua</t>
  </si>
  <si>
    <t>Nov.-Enero-Abril</t>
  </si>
  <si>
    <t>Alimento</t>
  </si>
  <si>
    <t>Kg</t>
  </si>
  <si>
    <t>COSTOS DIRECTOS DE PRODUCCIÓN PLANTEL 60 AVES</t>
  </si>
  <si>
    <t>Criollas- Aves postura</t>
  </si>
  <si>
    <t>Bajo</t>
  </si>
  <si>
    <t>Infraestruc-Sequia-Insumos</t>
  </si>
  <si>
    <t>Vacunas y vitaminas</t>
  </si>
  <si>
    <t>Ene-May-Sept-Dic</t>
  </si>
  <si>
    <t>3. Precio esperado por ventas corresponde a precio colocado en el domicilio del comprador (incluye Ingreso a Feria)</t>
  </si>
  <si>
    <t>RENDIMIENTO (Unidades/60 aves)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</si>
</sst>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3" fillId="0" borderId="5"/>
    <xf numFmtId="43" fontId="14" fillId="0" borderId="0" applyFont="0" applyFill="0" applyBorder="0" applyAlignment="0" applyProtection="0"/>
    <xf numFmtId="9" fontId="14" fillId="0" borderId="5"/>
  </cellStyleXfs>
  <cellXfs count="12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9" fillId="6" borderId="5" xfId="0" applyFont="1" applyFill="1" applyBorder="1"/>
    <xf numFmtId="3" fontId="7" fillId="2" borderId="4" xfId="0" applyNumberFormat="1" applyFont="1" applyFill="1" applyBorder="1" applyAlignment="1">
      <alignment vertical="center"/>
    </xf>
    <xf numFmtId="165" fontId="7" fillId="2" borderId="4" xfId="0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9" fillId="2" borderId="5" xfId="0" applyFont="1" applyFill="1" applyBorder="1"/>
    <xf numFmtId="0" fontId="0" fillId="2" borderId="7" xfId="0" applyFill="1" applyBorder="1"/>
    <xf numFmtId="49" fontId="0" fillId="2" borderId="5" xfId="0" applyNumberForma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49" fontId="7" fillId="7" borderId="8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9" fontId="9" fillId="2" borderId="11" xfId="0" applyNumberFormat="1" applyFont="1" applyFill="1" applyBorder="1"/>
    <xf numFmtId="49" fontId="7" fillId="7" borderId="12" xfId="0" applyNumberFormat="1" applyFont="1" applyFill="1" applyBorder="1" applyAlignment="1">
      <alignment vertical="center"/>
    </xf>
    <xf numFmtId="165" fontId="7" fillId="7" borderId="13" xfId="0" applyNumberFormat="1" applyFont="1" applyFill="1" applyBorder="1" applyAlignment="1">
      <alignment vertical="center"/>
    </xf>
    <xf numFmtId="9" fontId="7" fillId="7" borderId="14" xfId="0" applyNumberFormat="1" applyFont="1" applyFill="1" applyBorder="1" applyAlignment="1">
      <alignment vertical="center"/>
    </xf>
    <xf numFmtId="0" fontId="9" fillId="8" borderId="17" xfId="0" applyFont="1" applyFill="1" applyBorder="1"/>
    <xf numFmtId="0" fontId="9" fillId="2" borderId="5" xfId="0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vertical="center"/>
    </xf>
    <xf numFmtId="49" fontId="7" fillId="2" borderId="18" xfId="0" applyNumberFormat="1" applyFont="1" applyFill="1" applyBorder="1" applyAlignment="1">
      <alignment vertical="center"/>
    </xf>
    <xf numFmtId="0" fontId="9" fillId="2" borderId="19" xfId="0" applyFont="1" applyFill="1" applyBorder="1"/>
    <xf numFmtId="0" fontId="9" fillId="2" borderId="20" xfId="0" applyFont="1" applyFill="1" applyBorder="1"/>
    <xf numFmtId="49" fontId="9" fillId="2" borderId="21" xfId="0" applyNumberFormat="1" applyFont="1" applyFill="1" applyBorder="1" applyAlignment="1">
      <alignment vertical="center"/>
    </xf>
    <xf numFmtId="0" fontId="9" fillId="2" borderId="22" xfId="0" applyFont="1" applyFill="1" applyBorder="1"/>
    <xf numFmtId="49" fontId="9" fillId="2" borderId="23" xfId="0" applyNumberFormat="1" applyFont="1" applyFill="1" applyBorder="1" applyAlignment="1">
      <alignment vertical="center"/>
    </xf>
    <xf numFmtId="0" fontId="9" fillId="2" borderId="24" xfId="0" applyFont="1" applyFill="1" applyBorder="1"/>
    <xf numFmtId="0" fontId="9" fillId="2" borderId="25" xfId="0" applyFont="1" applyFill="1" applyBorder="1"/>
    <xf numFmtId="0" fontId="7" fillId="6" borderId="5" xfId="0" applyFont="1" applyFill="1" applyBorder="1" applyAlignment="1">
      <alignment vertical="center"/>
    </xf>
    <xf numFmtId="49" fontId="7" fillId="7" borderId="26" xfId="0" applyNumberFormat="1" applyFont="1" applyFill="1" applyBorder="1" applyAlignment="1">
      <alignment vertical="center"/>
    </xf>
    <xf numFmtId="165" fontId="7" fillId="7" borderId="14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1" fillId="2" borderId="5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7" fillId="7" borderId="27" xfId="0" applyNumberFormat="1" applyFont="1" applyFill="1" applyBorder="1" applyAlignment="1">
      <alignment vertical="center"/>
    </xf>
    <xf numFmtId="49" fontId="7" fillId="7" borderId="6" xfId="0" applyNumberFormat="1" applyFont="1" applyFill="1" applyBorder="1" applyAlignment="1">
      <alignment horizontal="center" vertical="center"/>
    </xf>
    <xf numFmtId="49" fontId="9" fillId="7" borderId="9" xfId="0" applyNumberFormat="1" applyFont="1" applyFill="1" applyBorder="1" applyAlignment="1">
      <alignment horizontal="center"/>
    </xf>
    <xf numFmtId="49" fontId="12" fillId="8" borderId="2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horizontal="center" vertical="center"/>
    </xf>
    <xf numFmtId="49" fontId="12" fillId="8" borderId="30" xfId="0" applyNumberFormat="1" applyFont="1" applyFill="1" applyBorder="1" applyAlignment="1">
      <alignment horizontal="center" vertical="center"/>
    </xf>
    <xf numFmtId="49" fontId="12" fillId="8" borderId="15" xfId="0" applyNumberFormat="1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0" fontId="0" fillId="2" borderId="35" xfId="0" applyFill="1" applyBorder="1"/>
    <xf numFmtId="49" fontId="15" fillId="3" borderId="36" xfId="0" applyNumberFormat="1" applyFont="1" applyFill="1" applyBorder="1" applyAlignment="1">
      <alignment vertical="center" wrapText="1"/>
    </xf>
    <xf numFmtId="3" fontId="17" fillId="0" borderId="34" xfId="0" applyNumberFormat="1" applyFont="1" applyFill="1" applyBorder="1" applyAlignment="1">
      <alignment horizontal="right"/>
    </xf>
    <xf numFmtId="0" fontId="2" fillId="2" borderId="37" xfId="0" applyFont="1" applyFill="1" applyBorder="1"/>
    <xf numFmtId="49" fontId="3" fillId="3" borderId="38" xfId="0" applyNumberFormat="1" applyFont="1" applyFill="1" applyBorder="1" applyAlignment="1">
      <alignment wrapText="1"/>
    </xf>
    <xf numFmtId="0" fontId="3" fillId="4" borderId="38" xfId="0" applyFont="1" applyFill="1" applyBorder="1" applyAlignment="1">
      <alignment wrapText="1"/>
    </xf>
    <xf numFmtId="49" fontId="2" fillId="2" borderId="36" xfId="0" applyNumberFormat="1" applyFont="1" applyFill="1" applyBorder="1" applyAlignment="1">
      <alignment vertical="center" wrapText="1"/>
    </xf>
    <xf numFmtId="166" fontId="17" fillId="0" borderId="34" xfId="2" applyNumberFormat="1" applyFont="1" applyFill="1" applyBorder="1" applyAlignment="1">
      <alignment horizontal="right"/>
    </xf>
    <xf numFmtId="49" fontId="2" fillId="2" borderId="38" xfId="0" applyNumberFormat="1" applyFont="1" applyFill="1" applyBorder="1" applyAlignment="1">
      <alignment wrapText="1"/>
    </xf>
    <xf numFmtId="0" fontId="2" fillId="2" borderId="38" xfId="0" applyFont="1" applyFill="1" applyBorder="1" applyAlignment="1">
      <alignment wrapText="1"/>
    </xf>
    <xf numFmtId="49" fontId="2" fillId="2" borderId="39" xfId="0" applyNumberFormat="1" applyFont="1" applyFill="1" applyBorder="1" applyAlignment="1">
      <alignment horizontal="left"/>
    </xf>
    <xf numFmtId="49" fontId="2" fillId="2" borderId="40" xfId="0" applyNumberFormat="1" applyFont="1" applyFill="1" applyBorder="1" applyAlignment="1">
      <alignment horizontal="left"/>
    </xf>
    <xf numFmtId="166" fontId="17" fillId="0" borderId="31" xfId="2" applyNumberFormat="1" applyFont="1" applyFill="1" applyBorder="1" applyAlignment="1">
      <alignment horizontal="right"/>
    </xf>
    <xf numFmtId="0" fontId="17" fillId="0" borderId="34" xfId="0" applyFont="1" applyFill="1" applyBorder="1" applyAlignment="1">
      <alignment horizontal="right" wrapText="1"/>
    </xf>
    <xf numFmtId="0" fontId="17" fillId="0" borderId="34" xfId="0" applyFont="1" applyFill="1" applyBorder="1" applyAlignment="1">
      <alignment horizontal="right"/>
    </xf>
    <xf numFmtId="17" fontId="17" fillId="0" borderId="34" xfId="0" applyNumberFormat="1" applyFont="1" applyFill="1" applyBorder="1" applyAlignment="1">
      <alignment horizontal="right" wrapText="1"/>
    </xf>
    <xf numFmtId="49" fontId="2" fillId="2" borderId="38" xfId="0" applyNumberFormat="1" applyFont="1" applyFill="1" applyBorder="1"/>
    <xf numFmtId="0" fontId="2" fillId="2" borderId="38" xfId="0" applyFont="1" applyFill="1" applyBorder="1"/>
    <xf numFmtId="0" fontId="0" fillId="2" borderId="41" xfId="0" applyFont="1" applyFill="1" applyBorder="1" applyAlignment="1"/>
    <xf numFmtId="0" fontId="18" fillId="2" borderId="42" xfId="0" applyFont="1" applyFill="1" applyBorder="1" applyAlignment="1">
      <alignment wrapText="1"/>
    </xf>
    <xf numFmtId="14" fontId="18" fillId="2" borderId="43" xfId="0" applyNumberFormat="1" applyFont="1" applyFill="1" applyBorder="1" applyAlignment="1"/>
    <xf numFmtId="0" fontId="18" fillId="2" borderId="44" xfId="0" applyFont="1" applyFill="1" applyBorder="1" applyAlignment="1"/>
    <xf numFmtId="0" fontId="18" fillId="2" borderId="43" xfId="0" applyFont="1" applyFill="1" applyBorder="1" applyAlignment="1"/>
    <xf numFmtId="0" fontId="18" fillId="2" borderId="43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32" xfId="0" applyFont="1" applyFill="1" applyBorder="1" applyAlignment="1"/>
    <xf numFmtId="49" fontId="19" fillId="3" borderId="38" xfId="0" applyNumberFormat="1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8" fillId="2" borderId="45" xfId="0" applyFont="1" applyFill="1" applyBorder="1" applyAlignment="1"/>
    <xf numFmtId="0" fontId="18" fillId="2" borderId="46" xfId="0" applyFont="1" applyFill="1" applyBorder="1" applyAlignment="1">
      <alignment horizontal="left"/>
    </xf>
    <xf numFmtId="0" fontId="18" fillId="2" borderId="46" xfId="0" applyFont="1" applyFill="1" applyBorder="1" applyAlignment="1"/>
    <xf numFmtId="0" fontId="18" fillId="2" borderId="46" xfId="0" applyFont="1" applyFill="1" applyBorder="1" applyAlignment="1">
      <alignment horizontal="right"/>
    </xf>
    <xf numFmtId="0" fontId="0" fillId="2" borderId="35" xfId="0" applyFont="1" applyFill="1" applyBorder="1" applyAlignment="1"/>
    <xf numFmtId="49" fontId="15" fillId="5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right" vertical="center"/>
    </xf>
    <xf numFmtId="49" fontId="15" fillId="3" borderId="47" xfId="0" applyNumberFormat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vertical="center"/>
    </xf>
    <xf numFmtId="3" fontId="2" fillId="2" borderId="47" xfId="0" applyNumberFormat="1" applyFont="1" applyFill="1" applyBorder="1" applyAlignment="1">
      <alignment horizontal="right" vertical="center"/>
    </xf>
    <xf numFmtId="49" fontId="20" fillId="3" borderId="47" xfId="0" applyNumberFormat="1" applyFont="1" applyFill="1" applyBorder="1" applyAlignment="1">
      <alignment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47" xfId="0" applyFont="1" applyFill="1" applyBorder="1" applyAlignment="1">
      <alignment vertical="center"/>
    </xf>
    <xf numFmtId="3" fontId="20" fillId="3" borderId="47" xfId="0" applyNumberFormat="1" applyFont="1" applyFill="1" applyBorder="1" applyAlignment="1">
      <alignment vertical="center"/>
    </xf>
    <xf numFmtId="0" fontId="18" fillId="2" borderId="50" xfId="0" applyFont="1" applyFill="1" applyBorder="1" applyAlignment="1"/>
    <xf numFmtId="0" fontId="18" fillId="2" borderId="51" xfId="0" applyFont="1" applyFill="1" applyBorder="1" applyAlignment="1"/>
    <xf numFmtId="3" fontId="18" fillId="2" borderId="51" xfId="0" applyNumberFormat="1" applyFont="1" applyFill="1" applyBorder="1" applyAlignment="1"/>
    <xf numFmtId="0" fontId="0" fillId="0" borderId="5" xfId="0" applyNumberFormat="1" applyFont="1" applyBorder="1" applyAlignment="1"/>
    <xf numFmtId="0" fontId="0" fillId="2" borderId="33" xfId="0" applyFont="1" applyFill="1" applyBorder="1" applyAlignment="1"/>
    <xf numFmtId="49" fontId="3" fillId="3" borderId="52" xfId="0" applyNumberFormat="1" applyFont="1" applyFill="1" applyBorder="1" applyAlignment="1">
      <alignment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vertical="center"/>
    </xf>
    <xf numFmtId="3" fontId="3" fillId="3" borderId="52" xfId="0" applyNumberFormat="1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8" fillId="2" borderId="51" xfId="0" applyFont="1" applyFill="1" applyBorder="1" applyAlignment="1">
      <alignment horizontal="center"/>
    </xf>
    <xf numFmtId="0" fontId="18" fillId="2" borderId="53" xfId="0" applyFont="1" applyFill="1" applyBorder="1" applyAlignment="1"/>
    <xf numFmtId="3" fontId="18" fillId="2" borderId="53" xfId="0" applyNumberFormat="1" applyFont="1" applyFill="1" applyBorder="1" applyAlignment="1"/>
    <xf numFmtId="49" fontId="1" fillId="5" borderId="54" xfId="0" applyNumberFormat="1" applyFont="1" applyFill="1" applyBorder="1" applyAlignment="1">
      <alignment vertical="center"/>
    </xf>
    <xf numFmtId="0" fontId="1" fillId="5" borderId="55" xfId="0" applyFont="1" applyFill="1" applyBorder="1" applyAlignment="1">
      <alignment vertical="center"/>
    </xf>
    <xf numFmtId="164" fontId="1" fillId="5" borderId="56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164" fontId="1" fillId="3" borderId="58" xfId="0" applyNumberFormat="1" applyFont="1" applyFill="1" applyBorder="1" applyAlignment="1">
      <alignment vertical="center"/>
    </xf>
    <xf numFmtId="49" fontId="1" fillId="5" borderId="57" xfId="0" applyNumberFormat="1" applyFont="1" applyFill="1" applyBorder="1" applyAlignment="1">
      <alignment vertical="center"/>
    </xf>
    <xf numFmtId="0" fontId="1" fillId="5" borderId="47" xfId="0" applyFont="1" applyFill="1" applyBorder="1" applyAlignment="1">
      <alignment vertical="center"/>
    </xf>
    <xf numFmtId="164" fontId="1" fillId="5" borderId="58" xfId="0" applyNumberFormat="1" applyFont="1" applyFill="1" applyBorder="1" applyAlignment="1">
      <alignment vertical="center"/>
    </xf>
    <xf numFmtId="49" fontId="1" fillId="5" borderId="59" xfId="0" applyNumberFormat="1" applyFont="1" applyFill="1" applyBorder="1" applyAlignment="1">
      <alignment vertical="center"/>
    </xf>
    <xf numFmtId="0" fontId="4" fillId="5" borderId="60" xfId="0" applyFont="1" applyFill="1" applyBorder="1" applyAlignment="1">
      <alignment vertical="center"/>
    </xf>
    <xf numFmtId="164" fontId="1" fillId="9" borderId="61" xfId="0" applyNumberFormat="1" applyFont="1" applyFill="1" applyBorder="1" applyAlignment="1">
      <alignment vertical="center"/>
    </xf>
  </cellXfs>
  <cellStyles count="4">
    <cellStyle name="Millares" xfId="2" builtinId="3"/>
    <cellStyle name="Normal" xfId="0" builtinId="0"/>
    <cellStyle name="Normal 2" xfId="1"/>
    <cellStyle name="TableStyleLight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815974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B1" zoomScale="112" zoomScaleNormal="112" workbookViewId="0">
      <selection activeCell="C9" sqref="C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6.85546875" style="1" customWidth="1"/>
    <col min="3" max="3" width="17" style="1" customWidth="1"/>
    <col min="4" max="4" width="14.85546875" style="1" customWidth="1"/>
    <col min="5" max="5" width="14.42578125" style="1" customWidth="1"/>
    <col min="6" max="6" width="18.5703125" style="1" customWidth="1"/>
    <col min="7" max="7" width="17.140625" style="40" customWidth="1"/>
    <col min="8" max="255" width="10.85546875" style="1" customWidth="1"/>
  </cols>
  <sheetData>
    <row r="1" spans="1:221" ht="15" customHeight="1" x14ac:dyDescent="0.25">
      <c r="A1" s="2"/>
      <c r="B1" s="2"/>
      <c r="C1" s="2"/>
      <c r="D1" s="2"/>
      <c r="E1" s="2"/>
      <c r="F1" s="2"/>
      <c r="G1" s="35"/>
    </row>
    <row r="2" spans="1:221" ht="15" customHeight="1" x14ac:dyDescent="0.25">
      <c r="A2" s="2"/>
      <c r="B2" s="2"/>
      <c r="C2" s="2"/>
      <c r="D2" s="2"/>
      <c r="E2" s="2"/>
      <c r="F2" s="2"/>
      <c r="G2" s="35"/>
    </row>
    <row r="3" spans="1:221" ht="15" customHeight="1" x14ac:dyDescent="0.25">
      <c r="A3" s="2"/>
      <c r="B3" s="2"/>
      <c r="C3" s="2"/>
      <c r="D3" s="2"/>
      <c r="E3" s="2"/>
      <c r="F3" s="2"/>
      <c r="G3" s="35"/>
    </row>
    <row r="4" spans="1:221" ht="15" customHeight="1" x14ac:dyDescent="0.25">
      <c r="A4" s="2"/>
      <c r="B4" s="2"/>
      <c r="C4" s="2"/>
      <c r="D4" s="2"/>
      <c r="E4" s="2"/>
      <c r="F4" s="2"/>
      <c r="G4" s="35"/>
    </row>
    <row r="5" spans="1:221" ht="15" customHeight="1" x14ac:dyDescent="0.25">
      <c r="A5" s="2"/>
      <c r="B5" s="2"/>
      <c r="C5" s="2"/>
      <c r="D5" s="2"/>
      <c r="E5" s="2"/>
      <c r="F5" s="2"/>
      <c r="G5" s="35"/>
    </row>
    <row r="6" spans="1:221" ht="15" customHeight="1" x14ac:dyDescent="0.25">
      <c r="A6" s="2"/>
      <c r="B6" s="2"/>
      <c r="C6" s="2"/>
      <c r="D6" s="2"/>
      <c r="E6" s="2"/>
      <c r="F6" s="2"/>
      <c r="G6" s="35"/>
    </row>
    <row r="7" spans="1:221" ht="15" customHeight="1" x14ac:dyDescent="0.25">
      <c r="A7" s="2"/>
      <c r="B7" s="2"/>
      <c r="C7" s="2"/>
      <c r="D7" s="2"/>
      <c r="E7" s="2"/>
      <c r="F7" s="2"/>
      <c r="G7" s="35"/>
    </row>
    <row r="8" spans="1:221" ht="15" customHeight="1" x14ac:dyDescent="0.25">
      <c r="A8" s="2"/>
      <c r="B8" s="3"/>
      <c r="C8" s="4"/>
      <c r="D8" s="2"/>
      <c r="E8" s="4"/>
      <c r="F8" s="4"/>
      <c r="G8" s="36"/>
    </row>
    <row r="9" spans="1:221" ht="12" customHeight="1" x14ac:dyDescent="0.25">
      <c r="A9" s="49"/>
      <c r="B9" s="50" t="s">
        <v>0</v>
      </c>
      <c r="C9" s="51" t="s">
        <v>70</v>
      </c>
      <c r="D9" s="52"/>
      <c r="E9" s="53" t="s">
        <v>85</v>
      </c>
      <c r="F9" s="54"/>
      <c r="G9" s="51">
        <v>21000</v>
      </c>
    </row>
    <row r="10" spans="1:221" ht="25.5" customHeight="1" x14ac:dyDescent="0.25">
      <c r="A10" s="49"/>
      <c r="B10" s="55" t="s">
        <v>1</v>
      </c>
      <c r="C10" s="56" t="s">
        <v>79</v>
      </c>
      <c r="D10" s="52"/>
      <c r="E10" s="57" t="s">
        <v>2</v>
      </c>
      <c r="F10" s="58"/>
      <c r="G10" s="56" t="s">
        <v>63</v>
      </c>
    </row>
    <row r="11" spans="1:221" ht="18" customHeight="1" x14ac:dyDescent="0.25">
      <c r="A11" s="49"/>
      <c r="B11" s="55" t="s">
        <v>3</v>
      </c>
      <c r="C11" s="56" t="s">
        <v>80</v>
      </c>
      <c r="D11" s="52"/>
      <c r="E11" s="57" t="s">
        <v>56</v>
      </c>
      <c r="F11" s="58"/>
      <c r="G11" s="56">
        <v>167</v>
      </c>
    </row>
    <row r="12" spans="1:221" ht="11.25" customHeight="1" x14ac:dyDescent="0.25">
      <c r="A12" s="49"/>
      <c r="B12" s="55" t="s">
        <v>4</v>
      </c>
      <c r="C12" s="56" t="s">
        <v>60</v>
      </c>
      <c r="D12" s="52"/>
      <c r="E12" s="59" t="s">
        <v>5</v>
      </c>
      <c r="F12" s="60"/>
      <c r="G12" s="61">
        <f>+G11*G9</f>
        <v>3507000</v>
      </c>
    </row>
    <row r="13" spans="1:221" ht="11.25" customHeight="1" x14ac:dyDescent="0.25">
      <c r="A13" s="49"/>
      <c r="B13" s="55" t="s">
        <v>6</v>
      </c>
      <c r="C13" s="62" t="s">
        <v>61</v>
      </c>
      <c r="D13" s="52"/>
      <c r="E13" s="57" t="s">
        <v>7</v>
      </c>
      <c r="F13" s="58"/>
      <c r="G13" s="62" t="s">
        <v>71</v>
      </c>
    </row>
    <row r="14" spans="1:221" ht="15" x14ac:dyDescent="0.25">
      <c r="A14" s="49"/>
      <c r="B14" s="55" t="s">
        <v>8</v>
      </c>
      <c r="C14" s="63" t="s">
        <v>62</v>
      </c>
      <c r="D14" s="52"/>
      <c r="E14" s="57" t="s">
        <v>9</v>
      </c>
      <c r="F14" s="58"/>
      <c r="G14" s="63" t="s">
        <v>63</v>
      </c>
    </row>
    <row r="15" spans="1:221" ht="25.5" customHeight="1" x14ac:dyDescent="0.25">
      <c r="A15" s="49"/>
      <c r="B15" s="55" t="s">
        <v>10</v>
      </c>
      <c r="C15" s="64">
        <v>44581</v>
      </c>
      <c r="D15" s="52"/>
      <c r="E15" s="65" t="s">
        <v>11</v>
      </c>
      <c r="F15" s="66"/>
      <c r="G15" s="64" t="s">
        <v>81</v>
      </c>
    </row>
    <row r="16" spans="1:221" s="74" customFormat="1" ht="12" customHeight="1" x14ac:dyDescent="0.25">
      <c r="A16" s="67"/>
      <c r="B16" s="68"/>
      <c r="C16" s="69"/>
      <c r="D16" s="70"/>
      <c r="E16" s="71"/>
      <c r="F16" s="71"/>
      <c r="G16" s="72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</row>
    <row r="17" spans="1:255" s="74" customFormat="1" ht="12" customHeight="1" x14ac:dyDescent="0.25">
      <c r="A17" s="75"/>
      <c r="B17" s="76" t="s">
        <v>78</v>
      </c>
      <c r="C17" s="77"/>
      <c r="D17" s="77"/>
      <c r="E17" s="77"/>
      <c r="F17" s="77"/>
      <c r="G17" s="77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</row>
    <row r="18" spans="1:255" s="74" customFormat="1" ht="12" customHeight="1" x14ac:dyDescent="0.25">
      <c r="A18" s="67"/>
      <c r="B18" s="78"/>
      <c r="C18" s="79"/>
      <c r="D18" s="79"/>
      <c r="E18" s="79"/>
      <c r="F18" s="80"/>
      <c r="G18" s="81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</row>
    <row r="19" spans="1:255" s="74" customFormat="1" ht="12" customHeight="1" x14ac:dyDescent="0.25">
      <c r="A19" s="82"/>
      <c r="B19" s="83" t="s">
        <v>12</v>
      </c>
      <c r="C19" s="84"/>
      <c r="D19" s="85"/>
      <c r="E19" s="85"/>
      <c r="F19" s="86"/>
      <c r="G19" s="87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3"/>
    </row>
    <row r="20" spans="1:255" s="74" customFormat="1" ht="24" customHeight="1" x14ac:dyDescent="0.25">
      <c r="A20" s="82"/>
      <c r="B20" s="88" t="s">
        <v>13</v>
      </c>
      <c r="C20" s="89" t="s">
        <v>14</v>
      </c>
      <c r="D20" s="89" t="s">
        <v>15</v>
      </c>
      <c r="E20" s="88" t="s">
        <v>16</v>
      </c>
      <c r="F20" s="89" t="s">
        <v>17</v>
      </c>
      <c r="G20" s="88" t="s">
        <v>18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3"/>
    </row>
    <row r="21" spans="1:255" ht="12" customHeight="1" x14ac:dyDescent="0.25">
      <c r="A21" s="49"/>
      <c r="B21" s="107" t="s">
        <v>72</v>
      </c>
      <c r="C21" s="91"/>
      <c r="D21" s="91"/>
      <c r="E21" s="91"/>
      <c r="F21" s="92"/>
      <c r="G21" s="93"/>
    </row>
    <row r="22" spans="1:255" ht="12" customHeight="1" x14ac:dyDescent="0.25">
      <c r="A22" s="49"/>
      <c r="B22" s="90" t="s">
        <v>73</v>
      </c>
      <c r="C22" s="91" t="s">
        <v>19</v>
      </c>
      <c r="D22" s="91">
        <v>5</v>
      </c>
      <c r="E22" s="91" t="s">
        <v>63</v>
      </c>
      <c r="F22" s="92">
        <v>16000</v>
      </c>
      <c r="G22" s="93">
        <f t="shared" ref="G22:G26" si="0">+F22*D22</f>
        <v>80000</v>
      </c>
    </row>
    <row r="23" spans="1:255" ht="12" customHeight="1" x14ac:dyDescent="0.25">
      <c r="A23" s="49"/>
      <c r="B23" s="90" t="s">
        <v>74</v>
      </c>
      <c r="C23" s="91" t="s">
        <v>19</v>
      </c>
      <c r="D23" s="91">
        <v>23</v>
      </c>
      <c r="E23" s="91" t="s">
        <v>63</v>
      </c>
      <c r="F23" s="92">
        <v>16000</v>
      </c>
      <c r="G23" s="93">
        <f t="shared" si="0"/>
        <v>368000</v>
      </c>
    </row>
    <row r="24" spans="1:255" ht="12" customHeight="1" x14ac:dyDescent="0.25">
      <c r="A24" s="49"/>
      <c r="B24" s="90" t="s">
        <v>82</v>
      </c>
      <c r="C24" s="91" t="s">
        <v>19</v>
      </c>
      <c r="D24" s="91">
        <v>3</v>
      </c>
      <c r="E24" s="91" t="s">
        <v>83</v>
      </c>
      <c r="F24" s="92">
        <v>16000</v>
      </c>
      <c r="G24" s="93">
        <f t="shared" si="0"/>
        <v>48000</v>
      </c>
    </row>
    <row r="25" spans="1:255" ht="12" customHeight="1" x14ac:dyDescent="0.25">
      <c r="A25" s="49"/>
      <c r="B25" s="90" t="s">
        <v>64</v>
      </c>
      <c r="C25" s="91" t="s">
        <v>19</v>
      </c>
      <c r="D25" s="91">
        <v>1</v>
      </c>
      <c r="E25" s="91" t="s">
        <v>75</v>
      </c>
      <c r="F25" s="92">
        <v>16000</v>
      </c>
      <c r="G25" s="93">
        <f t="shared" si="0"/>
        <v>16000</v>
      </c>
    </row>
    <row r="26" spans="1:255" ht="12" customHeight="1" x14ac:dyDescent="0.25">
      <c r="A26" s="49"/>
      <c r="B26" s="90" t="s">
        <v>65</v>
      </c>
      <c r="C26" s="91" t="s">
        <v>19</v>
      </c>
      <c r="D26" s="91">
        <v>2</v>
      </c>
      <c r="E26" s="91" t="s">
        <v>63</v>
      </c>
      <c r="F26" s="92">
        <v>16000</v>
      </c>
      <c r="G26" s="93">
        <f t="shared" si="0"/>
        <v>32000</v>
      </c>
    </row>
    <row r="27" spans="1:255" s="74" customFormat="1" ht="11.25" customHeight="1" x14ac:dyDescent="0.25">
      <c r="A27" s="73"/>
      <c r="B27" s="94" t="s">
        <v>20</v>
      </c>
      <c r="C27" s="95"/>
      <c r="D27" s="95"/>
      <c r="E27" s="95"/>
      <c r="F27" s="96"/>
      <c r="G27" s="97">
        <f>SUM(G21:G26)</f>
        <v>544000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3"/>
    </row>
    <row r="28" spans="1:255" s="74" customFormat="1" ht="15.75" customHeight="1" x14ac:dyDescent="0.25">
      <c r="A28" s="82"/>
      <c r="B28" s="98"/>
      <c r="C28" s="99"/>
      <c r="D28" s="99"/>
      <c r="E28" s="99"/>
      <c r="F28" s="100"/>
      <c r="G28" s="100"/>
      <c r="H28" s="73"/>
      <c r="I28" s="73"/>
      <c r="J28" s="73"/>
      <c r="K28" s="101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3"/>
    </row>
    <row r="29" spans="1:255" s="74" customFormat="1" ht="12" customHeight="1" x14ac:dyDescent="0.25">
      <c r="A29" s="82"/>
      <c r="B29" s="83" t="s">
        <v>21</v>
      </c>
      <c r="C29" s="84"/>
      <c r="D29" s="85"/>
      <c r="E29" s="85"/>
      <c r="F29" s="86"/>
      <c r="G29" s="87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3"/>
    </row>
    <row r="30" spans="1:255" s="74" customFormat="1" ht="24" customHeight="1" x14ac:dyDescent="0.25">
      <c r="A30" s="82"/>
      <c r="B30" s="88" t="s">
        <v>13</v>
      </c>
      <c r="C30" s="89" t="s">
        <v>14</v>
      </c>
      <c r="D30" s="89" t="s">
        <v>15</v>
      </c>
      <c r="E30" s="88" t="s">
        <v>55</v>
      </c>
      <c r="F30" s="89" t="s">
        <v>17</v>
      </c>
      <c r="G30" s="88" t="s">
        <v>18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</row>
    <row r="31" spans="1:255" ht="12" customHeight="1" x14ac:dyDescent="0.25">
      <c r="A31" s="49"/>
      <c r="B31" s="90"/>
      <c r="C31" s="91" t="s">
        <v>55</v>
      </c>
      <c r="D31" s="91" t="s">
        <v>55</v>
      </c>
      <c r="E31" s="91" t="s">
        <v>55</v>
      </c>
      <c r="F31" s="92" t="s">
        <v>55</v>
      </c>
      <c r="G31" s="93"/>
    </row>
    <row r="32" spans="1:255" s="74" customFormat="1" ht="11.25" customHeight="1" x14ac:dyDescent="0.25">
      <c r="A32" s="73"/>
      <c r="B32" s="94" t="s">
        <v>22</v>
      </c>
      <c r="C32" s="95"/>
      <c r="D32" s="95"/>
      <c r="E32" s="95"/>
      <c r="F32" s="96"/>
      <c r="G32" s="97">
        <f>SUM(G31:G31)</f>
        <v>0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</row>
    <row r="33" spans="1:255" s="74" customFormat="1" ht="15.75" customHeight="1" x14ac:dyDescent="0.25">
      <c r="A33" s="82"/>
      <c r="B33" s="98"/>
      <c r="C33" s="99"/>
      <c r="D33" s="99"/>
      <c r="E33" s="99"/>
      <c r="F33" s="100"/>
      <c r="G33" s="100"/>
      <c r="H33" s="73"/>
      <c r="I33" s="73"/>
      <c r="J33" s="73"/>
      <c r="K33" s="101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</row>
    <row r="34" spans="1:255" s="74" customFormat="1" ht="12" customHeight="1" x14ac:dyDescent="0.25">
      <c r="A34" s="82"/>
      <c r="B34" s="83" t="s">
        <v>23</v>
      </c>
      <c r="C34" s="84"/>
      <c r="D34" s="85"/>
      <c r="E34" s="85"/>
      <c r="F34" s="86"/>
      <c r="G34" s="87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</row>
    <row r="35" spans="1:255" s="74" customFormat="1" ht="24" customHeight="1" x14ac:dyDescent="0.25">
      <c r="A35" s="82"/>
      <c r="B35" s="88" t="s">
        <v>13</v>
      </c>
      <c r="C35" s="89" t="s">
        <v>14</v>
      </c>
      <c r="D35" s="89" t="s">
        <v>15</v>
      </c>
      <c r="E35" s="88" t="s">
        <v>16</v>
      </c>
      <c r="F35" s="89" t="s">
        <v>17</v>
      </c>
      <c r="G35" s="88" t="s">
        <v>18</v>
      </c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</row>
    <row r="36" spans="1:255" ht="12" customHeight="1" x14ac:dyDescent="0.25">
      <c r="A36" s="49"/>
      <c r="B36" s="90"/>
      <c r="C36" s="91"/>
      <c r="D36" s="91"/>
      <c r="E36" s="91"/>
      <c r="F36" s="92"/>
      <c r="G36" s="93"/>
    </row>
    <row r="37" spans="1:255" s="74" customFormat="1" ht="12" customHeight="1" x14ac:dyDescent="0.25">
      <c r="A37" s="102"/>
      <c r="B37" s="103" t="s">
        <v>24</v>
      </c>
      <c r="C37" s="104"/>
      <c r="D37" s="104"/>
      <c r="E37" s="104"/>
      <c r="F37" s="105"/>
      <c r="G37" s="106">
        <f>SUM(G36:G36)</f>
        <v>0</v>
      </c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3"/>
    </row>
    <row r="38" spans="1:255" s="74" customFormat="1" ht="12" customHeight="1" x14ac:dyDescent="0.25">
      <c r="A38" s="102"/>
      <c r="B38" s="98"/>
      <c r="C38" s="99"/>
      <c r="D38" s="99"/>
      <c r="E38" s="99"/>
      <c r="F38" s="100"/>
      <c r="G38" s="100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3"/>
    </row>
    <row r="39" spans="1:255" s="74" customFormat="1" ht="12" customHeight="1" x14ac:dyDescent="0.25">
      <c r="A39" s="82"/>
      <c r="B39" s="83" t="s">
        <v>25</v>
      </c>
      <c r="C39" s="84"/>
      <c r="D39" s="85"/>
      <c r="E39" s="85"/>
      <c r="F39" s="86"/>
      <c r="G39" s="87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3"/>
    </row>
    <row r="40" spans="1:255" s="74" customFormat="1" ht="24" customHeight="1" x14ac:dyDescent="0.25">
      <c r="A40" s="82"/>
      <c r="B40" s="88" t="s">
        <v>26</v>
      </c>
      <c r="C40" s="89" t="s">
        <v>27</v>
      </c>
      <c r="D40" s="89" t="s">
        <v>28</v>
      </c>
      <c r="E40" s="88" t="s">
        <v>16</v>
      </c>
      <c r="F40" s="89" t="s">
        <v>17</v>
      </c>
      <c r="G40" s="88" t="s">
        <v>18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3"/>
    </row>
    <row r="41" spans="1:255" ht="12" customHeight="1" x14ac:dyDescent="0.25">
      <c r="A41" s="49"/>
      <c r="B41" s="90" t="s">
        <v>82</v>
      </c>
      <c r="C41" s="91" t="s">
        <v>66</v>
      </c>
      <c r="D41" s="91">
        <v>12</v>
      </c>
      <c r="E41" s="91" t="s">
        <v>69</v>
      </c>
      <c r="F41" s="92">
        <v>4000</v>
      </c>
      <c r="G41" s="93">
        <f t="shared" ref="G41:G43" si="1">+F41*D41</f>
        <v>48000</v>
      </c>
    </row>
    <row r="42" spans="1:255" ht="12" customHeight="1" x14ac:dyDescent="0.25">
      <c r="A42" s="49"/>
      <c r="B42" s="90" t="s">
        <v>76</v>
      </c>
      <c r="C42" s="91" t="s">
        <v>77</v>
      </c>
      <c r="D42" s="91">
        <v>2830</v>
      </c>
      <c r="E42" s="91" t="s">
        <v>63</v>
      </c>
      <c r="F42" s="92">
        <v>600</v>
      </c>
      <c r="G42" s="93">
        <f t="shared" si="1"/>
        <v>1698000</v>
      </c>
    </row>
    <row r="43" spans="1:255" ht="12" customHeight="1" x14ac:dyDescent="0.25">
      <c r="A43" s="49"/>
      <c r="B43" s="90" t="s">
        <v>67</v>
      </c>
      <c r="C43" s="91" t="s">
        <v>68</v>
      </c>
      <c r="D43" s="91">
        <v>10</v>
      </c>
      <c r="E43" s="91" t="s">
        <v>63</v>
      </c>
      <c r="F43" s="92">
        <v>5000</v>
      </c>
      <c r="G43" s="93">
        <f t="shared" si="1"/>
        <v>50000</v>
      </c>
    </row>
    <row r="44" spans="1:255" s="74" customFormat="1" ht="11.25" customHeight="1" x14ac:dyDescent="0.25">
      <c r="A44" s="73"/>
      <c r="B44" s="94" t="s">
        <v>29</v>
      </c>
      <c r="C44" s="95"/>
      <c r="D44" s="95"/>
      <c r="E44" s="95"/>
      <c r="F44" s="96"/>
      <c r="G44" s="97">
        <f>SUM(G41:G43)</f>
        <v>1796000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3"/>
    </row>
    <row r="45" spans="1:255" s="74" customFormat="1" ht="11.25" customHeight="1" x14ac:dyDescent="0.25">
      <c r="A45" s="73"/>
      <c r="B45" s="98"/>
      <c r="C45" s="99"/>
      <c r="D45" s="99"/>
      <c r="E45" s="108"/>
      <c r="F45" s="100"/>
      <c r="G45" s="100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</row>
    <row r="46" spans="1:255" s="74" customFormat="1" ht="12" customHeight="1" x14ac:dyDescent="0.25">
      <c r="A46" s="82"/>
      <c r="B46" s="83" t="s">
        <v>30</v>
      </c>
      <c r="C46" s="84"/>
      <c r="D46" s="85"/>
      <c r="E46" s="85"/>
      <c r="F46" s="86"/>
      <c r="G46" s="87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3"/>
    </row>
    <row r="47" spans="1:255" s="74" customFormat="1" ht="24" customHeight="1" x14ac:dyDescent="0.25">
      <c r="A47" s="82"/>
      <c r="B47" s="88" t="s">
        <v>31</v>
      </c>
      <c r="C47" s="89" t="s">
        <v>27</v>
      </c>
      <c r="D47" s="89" t="s">
        <v>28</v>
      </c>
      <c r="E47" s="88" t="s">
        <v>16</v>
      </c>
      <c r="F47" s="89" t="s">
        <v>17</v>
      </c>
      <c r="G47" s="88" t="s">
        <v>18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3"/>
    </row>
    <row r="48" spans="1:255" ht="12" customHeight="1" x14ac:dyDescent="0.25">
      <c r="A48" s="49"/>
      <c r="B48" s="90"/>
      <c r="C48" s="91"/>
      <c r="D48" s="91"/>
      <c r="E48" s="91"/>
      <c r="F48" s="92"/>
      <c r="G48" s="93"/>
    </row>
    <row r="49" spans="1:255" s="74" customFormat="1" ht="11.25" customHeight="1" x14ac:dyDescent="0.25">
      <c r="A49" s="73"/>
      <c r="B49" s="94" t="s">
        <v>32</v>
      </c>
      <c r="C49" s="95"/>
      <c r="D49" s="95"/>
      <c r="E49" s="95"/>
      <c r="F49" s="96"/>
      <c r="G49" s="97">
        <f>SUM(G48:G48)</f>
        <v>0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3"/>
    </row>
    <row r="50" spans="1:255" s="74" customFormat="1" ht="11.25" customHeight="1" x14ac:dyDescent="0.25">
      <c r="A50" s="73"/>
      <c r="B50" s="109"/>
      <c r="C50" s="109"/>
      <c r="D50" s="109"/>
      <c r="E50" s="109"/>
      <c r="F50" s="110"/>
      <c r="G50" s="110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3"/>
    </row>
    <row r="51" spans="1:255" s="74" customFormat="1" ht="11.25" customHeight="1" x14ac:dyDescent="0.25">
      <c r="A51" s="73"/>
      <c r="B51" s="111" t="s">
        <v>33</v>
      </c>
      <c r="C51" s="112"/>
      <c r="D51" s="112"/>
      <c r="E51" s="112"/>
      <c r="F51" s="112"/>
      <c r="G51" s="113">
        <f>G27+G32+G37+G44+G49</f>
        <v>2340000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3"/>
    </row>
    <row r="52" spans="1:255" s="74" customFormat="1" ht="11.25" customHeight="1" x14ac:dyDescent="0.25">
      <c r="A52" s="73"/>
      <c r="B52" s="114" t="s">
        <v>34</v>
      </c>
      <c r="C52" s="115"/>
      <c r="D52" s="115"/>
      <c r="E52" s="115"/>
      <c r="F52" s="115"/>
      <c r="G52" s="116">
        <f>G51*0.05</f>
        <v>117000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</row>
    <row r="53" spans="1:255" s="74" customFormat="1" ht="11.25" customHeight="1" x14ac:dyDescent="0.25">
      <c r="A53" s="73"/>
      <c r="B53" s="117" t="s">
        <v>35</v>
      </c>
      <c r="C53" s="118"/>
      <c r="D53" s="118"/>
      <c r="E53" s="118"/>
      <c r="F53" s="118"/>
      <c r="G53" s="119">
        <f>G52+G51</f>
        <v>2457000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</row>
    <row r="54" spans="1:255" s="74" customFormat="1" ht="11.25" customHeight="1" x14ac:dyDescent="0.25">
      <c r="A54" s="73"/>
      <c r="B54" s="114" t="s">
        <v>36</v>
      </c>
      <c r="C54" s="115"/>
      <c r="D54" s="115"/>
      <c r="E54" s="115"/>
      <c r="F54" s="115"/>
      <c r="G54" s="116">
        <f>G12</f>
        <v>3507000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3"/>
    </row>
    <row r="55" spans="1:255" s="74" customFormat="1" ht="11.25" customHeight="1" x14ac:dyDescent="0.25">
      <c r="A55" s="73"/>
      <c r="B55" s="120" t="s">
        <v>37</v>
      </c>
      <c r="C55" s="121"/>
      <c r="D55" s="121"/>
      <c r="E55" s="121"/>
      <c r="F55" s="121"/>
      <c r="G55" s="122">
        <f>G54-G53</f>
        <v>1050000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</row>
    <row r="56" spans="1:255" ht="12" customHeight="1" x14ac:dyDescent="0.25">
      <c r="A56" s="10"/>
      <c r="B56" s="11" t="s">
        <v>38</v>
      </c>
      <c r="C56" s="12"/>
      <c r="D56" s="12"/>
      <c r="E56" s="12"/>
      <c r="F56" s="12"/>
      <c r="G56" s="37"/>
    </row>
    <row r="57" spans="1:255" ht="12.75" customHeight="1" thickBot="1" x14ac:dyDescent="0.3">
      <c r="A57" s="10"/>
      <c r="B57" s="13"/>
      <c r="C57" s="12"/>
      <c r="D57" s="12"/>
      <c r="E57" s="12"/>
      <c r="F57" s="12"/>
      <c r="G57" s="37"/>
    </row>
    <row r="58" spans="1:255" ht="12" customHeight="1" x14ac:dyDescent="0.25">
      <c r="A58" s="10"/>
      <c r="B58" s="24" t="s">
        <v>39</v>
      </c>
      <c r="C58" s="25"/>
      <c r="D58" s="25"/>
      <c r="E58" s="25"/>
      <c r="F58" s="26"/>
      <c r="G58" s="37"/>
    </row>
    <row r="59" spans="1:255" ht="12" customHeight="1" x14ac:dyDescent="0.25">
      <c r="A59" s="10"/>
      <c r="B59" s="27" t="s">
        <v>40</v>
      </c>
      <c r="C59" s="9"/>
      <c r="D59" s="9"/>
      <c r="E59" s="9"/>
      <c r="F59" s="28"/>
      <c r="G59" s="37"/>
    </row>
    <row r="60" spans="1:255" ht="12" customHeight="1" x14ac:dyDescent="0.25">
      <c r="A60" s="10"/>
      <c r="B60" s="27" t="s">
        <v>41</v>
      </c>
      <c r="C60" s="9"/>
      <c r="D60" s="9"/>
      <c r="E60" s="9"/>
      <c r="F60" s="28"/>
      <c r="G60" s="37"/>
    </row>
    <row r="61" spans="1:255" ht="12" customHeight="1" x14ac:dyDescent="0.25">
      <c r="A61" s="10"/>
      <c r="B61" s="27" t="s">
        <v>84</v>
      </c>
      <c r="C61" s="9"/>
      <c r="D61" s="9"/>
      <c r="E61" s="9"/>
      <c r="F61" s="28"/>
      <c r="G61" s="37"/>
    </row>
    <row r="62" spans="1:255" ht="12" customHeight="1" x14ac:dyDescent="0.25">
      <c r="A62" s="10"/>
      <c r="B62" s="27" t="s">
        <v>42</v>
      </c>
      <c r="C62" s="9"/>
      <c r="D62" s="9"/>
      <c r="E62" s="9"/>
      <c r="F62" s="28"/>
      <c r="G62" s="37"/>
    </row>
    <row r="63" spans="1:255" ht="12" customHeight="1" x14ac:dyDescent="0.25">
      <c r="A63" s="10"/>
      <c r="B63" s="27" t="s">
        <v>43</v>
      </c>
      <c r="C63" s="9"/>
      <c r="D63" s="9"/>
      <c r="E63" s="9"/>
      <c r="F63" s="28"/>
      <c r="G63" s="37"/>
    </row>
    <row r="64" spans="1:255" ht="12.75" customHeight="1" thickBot="1" x14ac:dyDescent="0.3">
      <c r="A64" s="10"/>
      <c r="B64" s="29" t="s">
        <v>44</v>
      </c>
      <c r="C64" s="30"/>
      <c r="D64" s="30"/>
      <c r="E64" s="30"/>
      <c r="F64" s="31"/>
      <c r="G64" s="37"/>
    </row>
    <row r="65" spans="1:7" ht="12.75" customHeight="1" x14ac:dyDescent="0.25">
      <c r="A65" s="10"/>
      <c r="B65" s="22"/>
      <c r="C65" s="9"/>
      <c r="D65" s="9"/>
      <c r="E65" s="9"/>
      <c r="F65" s="9"/>
      <c r="G65" s="37"/>
    </row>
    <row r="66" spans="1:7" ht="15" customHeight="1" thickBot="1" x14ac:dyDescent="0.3">
      <c r="A66" s="10"/>
      <c r="B66" s="47" t="s">
        <v>45</v>
      </c>
      <c r="C66" s="48"/>
      <c r="D66" s="21"/>
      <c r="E66" s="5"/>
      <c r="F66" s="5"/>
      <c r="G66" s="37"/>
    </row>
    <row r="67" spans="1:7" ht="12" customHeight="1" x14ac:dyDescent="0.25">
      <c r="A67" s="10"/>
      <c r="B67" s="15" t="s">
        <v>31</v>
      </c>
      <c r="C67" s="42" t="s">
        <v>46</v>
      </c>
      <c r="D67" s="43" t="s">
        <v>47</v>
      </c>
      <c r="E67" s="5"/>
      <c r="F67" s="5"/>
      <c r="G67" s="37"/>
    </row>
    <row r="68" spans="1:7" ht="12" customHeight="1" x14ac:dyDescent="0.25">
      <c r="A68" s="10"/>
      <c r="B68" s="16" t="s">
        <v>48</v>
      </c>
      <c r="C68" s="6">
        <f>G27</f>
        <v>544000</v>
      </c>
      <c r="D68" s="17">
        <f>(C68/C74)</f>
        <v>0.22140822140822142</v>
      </c>
      <c r="E68" s="5"/>
      <c r="F68" s="5"/>
      <c r="G68" s="37"/>
    </row>
    <row r="69" spans="1:7" ht="12" customHeight="1" x14ac:dyDescent="0.25">
      <c r="A69" s="10"/>
      <c r="B69" s="16" t="s">
        <v>49</v>
      </c>
      <c r="C69" s="6">
        <f>G32</f>
        <v>0</v>
      </c>
      <c r="D69" s="17">
        <v>0</v>
      </c>
      <c r="E69" s="5"/>
      <c r="F69" s="5"/>
      <c r="G69" s="37"/>
    </row>
    <row r="70" spans="1:7" ht="12" customHeight="1" x14ac:dyDescent="0.25">
      <c r="A70" s="10"/>
      <c r="B70" s="16" t="s">
        <v>50</v>
      </c>
      <c r="C70" s="6">
        <f>G37</f>
        <v>0</v>
      </c>
      <c r="D70" s="17">
        <f>(C70/C74)</f>
        <v>0</v>
      </c>
      <c r="E70" s="5"/>
      <c r="F70" s="5"/>
      <c r="G70" s="37"/>
    </row>
    <row r="71" spans="1:7" ht="12" customHeight="1" x14ac:dyDescent="0.25">
      <c r="A71" s="10"/>
      <c r="B71" s="16" t="s">
        <v>26</v>
      </c>
      <c r="C71" s="6">
        <f>G44</f>
        <v>1796000</v>
      </c>
      <c r="D71" s="17">
        <f>(C71/C74)</f>
        <v>0.73097273097273097</v>
      </c>
      <c r="E71" s="5"/>
      <c r="F71" s="5"/>
      <c r="G71" s="37"/>
    </row>
    <row r="72" spans="1:7" ht="12" customHeight="1" x14ac:dyDescent="0.25">
      <c r="A72" s="10"/>
      <c r="B72" s="16" t="s">
        <v>51</v>
      </c>
      <c r="C72" s="7">
        <f>G49</f>
        <v>0</v>
      </c>
      <c r="D72" s="17">
        <f>(C72/C74)</f>
        <v>0</v>
      </c>
      <c r="E72" s="8"/>
      <c r="F72" s="8"/>
      <c r="G72" s="37"/>
    </row>
    <row r="73" spans="1:7" ht="12" customHeight="1" x14ac:dyDescent="0.25">
      <c r="A73" s="10"/>
      <c r="B73" s="16" t="s">
        <v>52</v>
      </c>
      <c r="C73" s="7">
        <f>G52</f>
        <v>117000</v>
      </c>
      <c r="D73" s="17">
        <f>(C73/C74)</f>
        <v>4.7619047619047616E-2</v>
      </c>
      <c r="E73" s="8"/>
      <c r="F73" s="8"/>
      <c r="G73" s="37"/>
    </row>
    <row r="74" spans="1:7" ht="12.75" customHeight="1" thickBot="1" x14ac:dyDescent="0.3">
      <c r="A74" s="10"/>
      <c r="B74" s="18" t="s">
        <v>53</v>
      </c>
      <c r="C74" s="19">
        <f>SUM(C68:C73)</f>
        <v>2457000</v>
      </c>
      <c r="D74" s="20">
        <f>SUM(D68:D73)</f>
        <v>1</v>
      </c>
      <c r="E74" s="8"/>
      <c r="F74" s="8"/>
      <c r="G74" s="37"/>
    </row>
    <row r="75" spans="1:7" ht="12" customHeight="1" x14ac:dyDescent="0.25">
      <c r="A75" s="10"/>
      <c r="B75" s="13"/>
      <c r="C75" s="12"/>
      <c r="D75" s="12"/>
      <c r="E75" s="12"/>
      <c r="F75" s="12"/>
      <c r="G75" s="37"/>
    </row>
    <row r="76" spans="1:7" ht="12.75" customHeight="1" thickBot="1" x14ac:dyDescent="0.3">
      <c r="A76" s="10"/>
      <c r="B76" s="14"/>
      <c r="C76" s="12"/>
      <c r="D76" s="12"/>
      <c r="E76" s="12"/>
      <c r="F76" s="12"/>
      <c r="G76" s="37"/>
    </row>
    <row r="77" spans="1:7" ht="12" customHeight="1" thickBot="1" x14ac:dyDescent="0.3">
      <c r="A77" s="10"/>
      <c r="B77" s="44" t="s">
        <v>59</v>
      </c>
      <c r="C77" s="45"/>
      <c r="D77" s="45"/>
      <c r="E77" s="46"/>
      <c r="F77" s="8"/>
      <c r="G77" s="37"/>
    </row>
    <row r="78" spans="1:7" ht="12" customHeight="1" x14ac:dyDescent="0.25">
      <c r="A78" s="10"/>
      <c r="B78" s="33" t="s">
        <v>57</v>
      </c>
      <c r="C78" s="41">
        <v>20000</v>
      </c>
      <c r="D78" s="41">
        <f>G9</f>
        <v>21000</v>
      </c>
      <c r="E78" s="41">
        <v>22000</v>
      </c>
      <c r="F78" s="32"/>
      <c r="G78" s="38"/>
    </row>
    <row r="79" spans="1:7" ht="12.75" customHeight="1" thickBot="1" x14ac:dyDescent="0.3">
      <c r="A79" s="10"/>
      <c r="B79" s="18" t="s">
        <v>58</v>
      </c>
      <c r="C79" s="19">
        <f>(G53/C78)</f>
        <v>122.85</v>
      </c>
      <c r="D79" s="19">
        <f>(G53/D78)</f>
        <v>117</v>
      </c>
      <c r="E79" s="34">
        <f>(G53/E78)</f>
        <v>111.68181818181819</v>
      </c>
      <c r="F79" s="32"/>
      <c r="G79" s="38"/>
    </row>
    <row r="80" spans="1:7" ht="15.6" customHeight="1" x14ac:dyDescent="0.25">
      <c r="A80" s="10"/>
      <c r="B80" s="23" t="s">
        <v>54</v>
      </c>
      <c r="C80" s="9"/>
      <c r="D80" s="9"/>
      <c r="E80" s="9"/>
      <c r="F80" s="9"/>
      <c r="G80" s="39"/>
    </row>
  </sheetData>
  <mergeCells count="10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  <mergeCell ref="E12:F12"/>
  </mergeCells>
  <pageMargins left="0.748031" right="0.748031" top="0.98425200000000002" bottom="0.98425200000000002" header="0" footer="0"/>
  <pageSetup scale="4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AVICOLA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2023-02-15T13:12:17Z</dcterms:modified>
</cp:coreProperties>
</file>