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AVES" sheetId="10" r:id="rId1"/>
  </sheets>
  <definedNames>
    <definedName name="_xlnm.Print_Area" localSheetId="0">AVES!$A$1:$G$75</definedName>
  </definedNames>
  <calcPr calcId="162913"/>
</workbook>
</file>

<file path=xl/calcChain.xml><?xml version="1.0" encoding="utf-8"?>
<calcChain xmlns="http://schemas.openxmlformats.org/spreadsheetml/2006/main">
  <c r="G12" i="10" l="1"/>
  <c r="G38" i="10" l="1"/>
  <c r="G37" i="10"/>
  <c r="C65" i="10"/>
  <c r="G22" i="10"/>
  <c r="G21" i="10"/>
  <c r="G49" i="10"/>
  <c r="G50" i="10" s="1"/>
  <c r="C64" i="10" l="1"/>
  <c r="G23" i="10"/>
  <c r="C63" i="10" s="1"/>
  <c r="G39" i="10"/>
  <c r="G46" i="10" l="1"/>
  <c r="G47" i="10" s="1"/>
  <c r="G48" i="10" s="1"/>
  <c r="C66" i="10"/>
  <c r="C68" i="10" l="1"/>
  <c r="C69" i="10" s="1"/>
  <c r="C74" i="10"/>
  <c r="D74" i="10"/>
  <c r="E74" i="10"/>
  <c r="D67" i="10" l="1"/>
  <c r="D64" i="10"/>
  <c r="D63" i="10"/>
  <c r="D65" i="10"/>
  <c r="D66" i="10"/>
  <c r="D68" i="10"/>
  <c r="D69" i="10" l="1"/>
</calcChain>
</file>

<file path=xl/sharedStrings.xml><?xml version="1.0" encoding="utf-8"?>
<sst xmlns="http://schemas.openxmlformats.org/spreadsheetml/2006/main" count="106" uniqueCount="81">
  <si>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</si>
  <si>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</si>
  <si>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</si>
  <si>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</si>
  <si>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</si>
  <si>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</si>
  <si>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</si>
  <si>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</si>
  <si>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</si>
  <si>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</si>
  <si>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</si>
  <si>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</si>
  <si>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</si>
  <si>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</si>
  <si>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</si>
  <si>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</si>
  <si>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</si>
  <si>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</si>
  <si>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</si>
  <si>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</si>
  <si>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</si>
  <si>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</si>
  <si>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</si>
  <si>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</si>
  <si>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</si>
  <si>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</si>
  <si>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</si>
  <si>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</si>
  <si>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</si>
  <si>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</si>
  <si>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</si>
  <si>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</si>
  <si>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</si>
  <si>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</si>
  <si>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</si>
  <si>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</si>
  <si>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</si>
  <si>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</si>
  <si>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</si>
  <si>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</si>
  <si>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</si>
  <si>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</si>
  <si>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</si>
  <si>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</si>
  <si>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</si>
  <si>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</si>
  <si>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</si>
  <si>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</si>
  <si>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</si>
  <si>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</si>
  <si>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</si>
  <si>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</si>
  <si>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</si>
  <si>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</si>
  <si>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Anual</t>
  </si>
  <si>
    <t>MERCADO LOCAL</t>
  </si>
  <si>
    <t>ANUAL</t>
  </si>
  <si>
    <t>CRIOLLO</t>
  </si>
  <si>
    <t>RENDIMIENTO (huevos)</t>
  </si>
  <si>
    <t>Alimentación Suplementaria</t>
  </si>
  <si>
    <t>Alimentación</t>
  </si>
  <si>
    <t>Vitaminas y Minerales</t>
  </si>
  <si>
    <t>Unidades</t>
  </si>
  <si>
    <t>COSTOS DIRECTOS DE PRODUCCIÓN PLANTEL 26 AVES (INCLUYE IVA)</t>
  </si>
  <si>
    <t>PRECIO ESPERADO (Por huevo)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</si>
  <si>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</si>
  <si>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</si>
  <si>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(huevos)</t>
  </si>
  <si>
    <t>Costo unitario ($/huevo) (*)</t>
  </si>
  <si>
    <t>ARAUCANIA</t>
  </si>
  <si>
    <t xml:space="preserve">ENERO </t>
  </si>
  <si>
    <t xml:space="preserve">Desparasitación </t>
  </si>
  <si>
    <t>ESCENARIOS COSTO UNITARIO  ($/plantel avicola)</t>
  </si>
  <si>
    <t>PUCON</t>
  </si>
  <si>
    <t>PUCON Y CURARREHUE</t>
  </si>
  <si>
    <t xml:space="preserve">SEPT-DIC </t>
  </si>
  <si>
    <t>INFLUENZA AVIAR</t>
  </si>
  <si>
    <t>$/Há.</t>
  </si>
  <si>
    <t>COSTO TOTAL/há.</t>
  </si>
  <si>
    <t>Avicultura</t>
  </si>
  <si>
    <t>Abril-Septimbre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</si>
</sst>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3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0" fontId="7" fillId="9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8" borderId="2" xfId="0" applyFont="1" applyFill="1" applyBorder="1" applyAlignment="1"/>
    <xf numFmtId="0" fontId="2" fillId="6" borderId="1" xfId="0" applyFont="1" applyFill="1" applyBorder="1" applyAlignment="1"/>
    <xf numFmtId="49" fontId="9" fillId="7" borderId="2" xfId="0" applyNumberFormat="1" applyFont="1" applyFill="1" applyBorder="1" applyAlignment="1">
      <alignment vertical="center"/>
    </xf>
    <xf numFmtId="49" fontId="2" fillId="7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9" fillId="2" borderId="2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65" fontId="9" fillId="7" borderId="2" xfId="0" applyNumberFormat="1" applyFont="1" applyFill="1" applyBorder="1" applyAlignment="1">
      <alignment vertical="center"/>
    </xf>
    <xf numFmtId="9" fontId="9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1" fillId="8" borderId="2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3" fontId="9" fillId="7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left"/>
    </xf>
    <xf numFmtId="17" fontId="7" fillId="9" borderId="2" xfId="0" applyNumberFormat="1" applyFont="1" applyFill="1" applyBorder="1" applyAlignment="1">
      <alignment horizontal="left"/>
    </xf>
    <xf numFmtId="3" fontId="7" fillId="9" borderId="2" xfId="0" applyNumberFormat="1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49" fontId="6" fillId="3" borderId="2" xfId="0" applyNumberFormat="1" applyFont="1" applyFill="1" applyBorder="1" applyAlignment="1">
      <alignment vertical="center" wrapText="1"/>
    </xf>
    <xf numFmtId="3" fontId="8" fillId="0" borderId="2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0" fontId="2" fillId="0" borderId="2" xfId="1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11" fillId="8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3" fontId="7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7</xdr:col>
      <xdr:colOff>9525</xdr:colOff>
      <xdr:row>7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6562726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tabSelected="1" topLeftCell="A58" workbookViewId="0">
      <selection activeCell="D37" sqref="D37"/>
    </sheetView>
  </sheetViews>
  <sheetFormatPr baseColWidth="10" defaultColWidth="10.85546875" defaultRowHeight="11.25" customHeight="1"/>
  <cols>
    <col min="1" max="1" width="4.42578125" style="10" customWidth="1"/>
    <col min="2" max="2" width="21.28515625" style="10" customWidth="1"/>
    <col min="3" max="3" width="19.42578125" style="10" customWidth="1"/>
    <col min="4" max="4" width="9.42578125" style="10" customWidth="1"/>
    <col min="5" max="5" width="18.7109375" style="10" customWidth="1"/>
    <col min="6" max="6" width="13.5703125" style="10" customWidth="1"/>
    <col min="7" max="7" width="15.85546875" style="10" customWidth="1"/>
    <col min="8" max="255" width="10.85546875" style="10" customWidth="1"/>
    <col min="256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4" t="s">
        <v>0</v>
      </c>
      <c r="C9" s="12" t="s">
        <v>79</v>
      </c>
      <c r="D9" s="9"/>
      <c r="E9" s="86" t="s">
        <v>58</v>
      </c>
      <c r="F9" s="87"/>
      <c r="G9" s="69">
        <v>4500</v>
      </c>
    </row>
    <row r="10" spans="1:7" ht="15" customHeight="1">
      <c r="A10" s="9"/>
      <c r="B10" s="5" t="s">
        <v>1</v>
      </c>
      <c r="C10" s="14" t="s">
        <v>57</v>
      </c>
      <c r="D10" s="9"/>
      <c r="E10" s="88" t="s">
        <v>2</v>
      </c>
      <c r="F10" s="89"/>
      <c r="G10" s="70" t="s">
        <v>75</v>
      </c>
    </row>
    <row r="11" spans="1:7" ht="12.75">
      <c r="A11" s="9"/>
      <c r="B11" s="5" t="s">
        <v>3</v>
      </c>
      <c r="C11" s="14" t="s">
        <v>53</v>
      </c>
      <c r="D11" s="9"/>
      <c r="E11" s="88" t="s">
        <v>64</v>
      </c>
      <c r="F11" s="89"/>
      <c r="G11" s="71">
        <v>195</v>
      </c>
    </row>
    <row r="12" spans="1:7" ht="11.25" customHeight="1">
      <c r="A12" s="9"/>
      <c r="B12" s="5" t="s">
        <v>4</v>
      </c>
      <c r="C12" s="14" t="s">
        <v>69</v>
      </c>
      <c r="D12" s="9"/>
      <c r="E12" s="6" t="s">
        <v>5</v>
      </c>
      <c r="F12" s="7"/>
      <c r="G12" s="71">
        <f>(G9*G11)*1.19</f>
        <v>1044225</v>
      </c>
    </row>
    <row r="13" spans="1:7" ht="11.25" customHeight="1">
      <c r="A13" s="9"/>
      <c r="B13" s="5" t="s">
        <v>6</v>
      </c>
      <c r="C13" s="14" t="s">
        <v>73</v>
      </c>
      <c r="D13" s="9"/>
      <c r="E13" s="88" t="s">
        <v>7</v>
      </c>
      <c r="F13" s="89"/>
      <c r="G13" s="72" t="s">
        <v>55</v>
      </c>
    </row>
    <row r="14" spans="1:7" ht="13.5" customHeight="1">
      <c r="A14" s="9"/>
      <c r="B14" s="5" t="s">
        <v>8</v>
      </c>
      <c r="C14" s="14" t="s">
        <v>74</v>
      </c>
      <c r="D14" s="9"/>
      <c r="E14" s="88" t="s">
        <v>9</v>
      </c>
      <c r="F14" s="89"/>
      <c r="G14" s="70" t="s">
        <v>56</v>
      </c>
    </row>
    <row r="15" spans="1:7" ht="12.75">
      <c r="A15" s="9"/>
      <c r="B15" s="5" t="s">
        <v>10</v>
      </c>
      <c r="C15" s="68" t="s">
        <v>70</v>
      </c>
      <c r="D15" s="9"/>
      <c r="E15" s="90" t="s">
        <v>11</v>
      </c>
      <c r="F15" s="91"/>
      <c r="G15" s="73" t="s">
        <v>76</v>
      </c>
    </row>
    <row r="16" spans="1:7" ht="12" customHeight="1">
      <c r="A16" s="9"/>
      <c r="B16" s="15"/>
      <c r="C16" s="16"/>
      <c r="D16" s="9"/>
      <c r="E16" s="9"/>
      <c r="F16" s="9"/>
      <c r="G16" s="17"/>
    </row>
    <row r="17" spans="1:7" ht="12" customHeight="1">
      <c r="A17" s="9"/>
      <c r="B17" s="82" t="s">
        <v>63</v>
      </c>
      <c r="C17" s="83"/>
      <c r="D17" s="83"/>
      <c r="E17" s="83"/>
      <c r="F17" s="83"/>
      <c r="G17" s="83"/>
    </row>
    <row r="18" spans="1:7" ht="12" customHeight="1">
      <c r="A18" s="9"/>
      <c r="B18" s="9"/>
      <c r="C18" s="18"/>
      <c r="D18" s="18"/>
      <c r="E18" s="18"/>
      <c r="F18" s="9"/>
      <c r="G18" s="9"/>
    </row>
    <row r="19" spans="1:7" ht="12" customHeight="1">
      <c r="A19" s="9"/>
      <c r="B19" s="19" t="s">
        <v>12</v>
      </c>
      <c r="C19" s="20"/>
      <c r="D19" s="20"/>
      <c r="E19" s="20"/>
      <c r="F19" s="20"/>
      <c r="G19" s="20"/>
    </row>
    <row r="20" spans="1:7" ht="12.75">
      <c r="A20" s="9"/>
      <c r="B20" s="61" t="s">
        <v>13</v>
      </c>
      <c r="C20" s="61" t="s">
        <v>14</v>
      </c>
      <c r="D20" s="61" t="s">
        <v>15</v>
      </c>
      <c r="E20" s="61" t="s">
        <v>16</v>
      </c>
      <c r="F20" s="61" t="s">
        <v>17</v>
      </c>
      <c r="G20" s="61" t="s">
        <v>18</v>
      </c>
    </row>
    <row r="21" spans="1:7" ht="12.75">
      <c r="A21" s="9"/>
      <c r="B21" s="21" t="s">
        <v>71</v>
      </c>
      <c r="C21" s="22" t="s">
        <v>19</v>
      </c>
      <c r="D21" s="22">
        <v>0.5</v>
      </c>
      <c r="E21" s="62" t="s">
        <v>80</v>
      </c>
      <c r="F21" s="75">
        <v>20000</v>
      </c>
      <c r="G21" s="75">
        <f>F21*D21</f>
        <v>10000</v>
      </c>
    </row>
    <row r="22" spans="1:7" ht="12.75">
      <c r="A22" s="9"/>
      <c r="B22" s="25" t="s">
        <v>59</v>
      </c>
      <c r="C22" s="22" t="s">
        <v>19</v>
      </c>
      <c r="D22" s="22">
        <v>12</v>
      </c>
      <c r="E22" s="62" t="s">
        <v>54</v>
      </c>
      <c r="F22" s="75">
        <v>20000</v>
      </c>
      <c r="G22" s="75">
        <f>F22*D22</f>
        <v>240000</v>
      </c>
    </row>
    <row r="23" spans="1:7" s="10" customFormat="1" ht="12.75" customHeight="1">
      <c r="A23" s="9"/>
      <c r="B23" s="1" t="s">
        <v>20</v>
      </c>
      <c r="C23" s="2"/>
      <c r="D23" s="2"/>
      <c r="E23" s="76"/>
      <c r="F23" s="76"/>
      <c r="G23" s="77">
        <f>SUM(G21:G22)</f>
        <v>250000</v>
      </c>
    </row>
    <row r="24" spans="1:7" s="10" customFormat="1" ht="12" customHeight="1">
      <c r="A24" s="9"/>
      <c r="B24" s="9"/>
      <c r="C24" s="9"/>
      <c r="D24" s="9"/>
      <c r="E24" s="9"/>
      <c r="F24" s="26"/>
      <c r="G24" s="26"/>
    </row>
    <row r="25" spans="1:7" s="10" customFormat="1" ht="12" customHeight="1">
      <c r="A25" s="9"/>
      <c r="B25" s="19" t="s">
        <v>21</v>
      </c>
      <c r="C25" s="27"/>
      <c r="D25" s="27"/>
      <c r="E25" s="27"/>
      <c r="F25" s="20"/>
      <c r="G25" s="20"/>
    </row>
    <row r="26" spans="1:7" s="10" customFormat="1" ht="24" customHeight="1">
      <c r="A26" s="9"/>
      <c r="B26" s="63" t="s">
        <v>13</v>
      </c>
      <c r="C26" s="61" t="s">
        <v>14</v>
      </c>
      <c r="D26" s="61" t="s">
        <v>15</v>
      </c>
      <c r="E26" s="63" t="s">
        <v>16</v>
      </c>
      <c r="F26" s="61" t="s">
        <v>17</v>
      </c>
      <c r="G26" s="63" t="s">
        <v>18</v>
      </c>
    </row>
    <row r="27" spans="1:7" s="10" customFormat="1" ht="15" customHeight="1">
      <c r="A27" s="9"/>
      <c r="B27" s="28"/>
      <c r="C27" s="22"/>
      <c r="D27" s="62"/>
      <c r="E27" s="22"/>
      <c r="F27" s="23"/>
      <c r="G27" s="24"/>
    </row>
    <row r="28" spans="1:7" s="10" customFormat="1" ht="12" customHeight="1">
      <c r="A28" s="9"/>
      <c r="B28" s="1" t="s">
        <v>22</v>
      </c>
      <c r="C28" s="2"/>
      <c r="D28" s="2"/>
      <c r="E28" s="2"/>
      <c r="F28" s="3"/>
      <c r="G28" s="4"/>
    </row>
    <row r="29" spans="1:7" s="10" customFormat="1" ht="12" customHeight="1">
      <c r="A29" s="9"/>
      <c r="B29" s="9"/>
      <c r="C29" s="9"/>
      <c r="D29" s="9"/>
      <c r="E29" s="9"/>
      <c r="F29" s="26"/>
      <c r="G29" s="26"/>
    </row>
    <row r="30" spans="1:7" s="10" customFormat="1" ht="12" customHeight="1">
      <c r="A30" s="9"/>
      <c r="B30" s="19" t="s">
        <v>23</v>
      </c>
      <c r="C30" s="27"/>
      <c r="D30" s="27"/>
      <c r="E30" s="27"/>
      <c r="F30" s="20"/>
      <c r="G30" s="20"/>
    </row>
    <row r="31" spans="1:7" s="10" customFormat="1" ht="24" customHeight="1">
      <c r="A31" s="9"/>
      <c r="B31" s="63" t="s">
        <v>13</v>
      </c>
      <c r="C31" s="63" t="s">
        <v>14</v>
      </c>
      <c r="D31" s="63" t="s">
        <v>15</v>
      </c>
      <c r="E31" s="63" t="s">
        <v>16</v>
      </c>
      <c r="F31" s="61" t="s">
        <v>17</v>
      </c>
      <c r="G31" s="63" t="s">
        <v>18</v>
      </c>
    </row>
    <row r="32" spans="1:7" s="10" customFormat="1" ht="12.75" customHeight="1">
      <c r="A32" s="9"/>
      <c r="B32" s="28"/>
      <c r="C32" s="22"/>
      <c r="D32" s="62"/>
      <c r="E32" s="22"/>
      <c r="F32" s="23"/>
      <c r="G32" s="24"/>
    </row>
    <row r="33" spans="1:8" s="10" customFormat="1" ht="12.75" customHeight="1">
      <c r="A33" s="9"/>
      <c r="B33" s="1" t="s">
        <v>24</v>
      </c>
      <c r="C33" s="2"/>
      <c r="D33" s="2"/>
      <c r="E33" s="2"/>
      <c r="F33" s="3"/>
      <c r="G33" s="4"/>
    </row>
    <row r="34" spans="1:8" s="10" customFormat="1" ht="12" customHeight="1">
      <c r="A34" s="9"/>
      <c r="B34" s="9"/>
      <c r="C34" s="9"/>
      <c r="D34" s="9"/>
      <c r="E34" s="9"/>
      <c r="F34" s="26"/>
      <c r="G34" s="26"/>
    </row>
    <row r="35" spans="1:8" s="10" customFormat="1" ht="12" customHeight="1">
      <c r="A35" s="9"/>
      <c r="B35" s="19" t="s">
        <v>25</v>
      </c>
      <c r="C35" s="27"/>
      <c r="D35" s="27"/>
      <c r="E35" s="27"/>
      <c r="F35" s="20"/>
      <c r="G35" s="20"/>
    </row>
    <row r="36" spans="1:8" s="10" customFormat="1" ht="24" customHeight="1">
      <c r="A36" s="9"/>
      <c r="B36" s="61" t="s">
        <v>26</v>
      </c>
      <c r="C36" s="61" t="s">
        <v>27</v>
      </c>
      <c r="D36" s="61" t="s">
        <v>28</v>
      </c>
      <c r="E36" s="61" t="s">
        <v>16</v>
      </c>
      <c r="F36" s="61" t="s">
        <v>17</v>
      </c>
      <c r="G36" s="61" t="s">
        <v>18</v>
      </c>
    </row>
    <row r="37" spans="1:8" s="10" customFormat="1" ht="12.75" customHeight="1">
      <c r="A37" s="9"/>
      <c r="B37" s="28" t="s">
        <v>60</v>
      </c>
      <c r="C37" s="80" t="s">
        <v>29</v>
      </c>
      <c r="D37" s="92">
        <v>1139</v>
      </c>
      <c r="E37" s="78" t="s">
        <v>54</v>
      </c>
      <c r="F37" s="13">
        <v>400</v>
      </c>
      <c r="G37" s="79">
        <f t="shared" ref="G37:G38" si="0">(D37*F37)*1.19</f>
        <v>542164</v>
      </c>
    </row>
    <row r="38" spans="1:8" s="10" customFormat="1" ht="12.75">
      <c r="A38" s="9"/>
      <c r="B38" s="29" t="s">
        <v>61</v>
      </c>
      <c r="C38" s="80" t="s">
        <v>62</v>
      </c>
      <c r="D38" s="81">
        <v>1</v>
      </c>
      <c r="E38" s="78" t="s">
        <v>54</v>
      </c>
      <c r="F38" s="13">
        <v>21000</v>
      </c>
      <c r="G38" s="79">
        <f t="shared" si="0"/>
        <v>24990</v>
      </c>
    </row>
    <row r="39" spans="1:8" s="10" customFormat="1" ht="13.5" customHeight="1">
      <c r="A39" s="9"/>
      <c r="B39" s="1" t="s">
        <v>30</v>
      </c>
      <c r="C39" s="2"/>
      <c r="D39" s="2"/>
      <c r="E39" s="76"/>
      <c r="F39" s="76"/>
      <c r="G39" s="77">
        <f>SUM(G37:G38)</f>
        <v>567154</v>
      </c>
    </row>
    <row r="40" spans="1:8" s="10" customFormat="1" ht="12" customHeight="1">
      <c r="A40" s="9"/>
      <c r="B40" s="9"/>
      <c r="C40" s="9"/>
      <c r="D40" s="9"/>
      <c r="E40" s="30"/>
      <c r="F40" s="26"/>
      <c r="G40" s="26"/>
    </row>
    <row r="41" spans="1:8" s="10" customFormat="1" ht="12" customHeight="1">
      <c r="A41" s="9"/>
      <c r="B41" s="19" t="s">
        <v>31</v>
      </c>
      <c r="C41" s="27"/>
      <c r="D41" s="27"/>
      <c r="E41" s="27"/>
      <c r="F41" s="20"/>
      <c r="G41" s="20"/>
    </row>
    <row r="42" spans="1:8" s="10" customFormat="1" ht="24" customHeight="1">
      <c r="A42" s="9"/>
      <c r="B42" s="63" t="s">
        <v>32</v>
      </c>
      <c r="C42" s="61" t="s">
        <v>27</v>
      </c>
      <c r="D42" s="61" t="s">
        <v>28</v>
      </c>
      <c r="E42" s="63" t="s">
        <v>16</v>
      </c>
      <c r="F42" s="61" t="s">
        <v>17</v>
      </c>
      <c r="G42" s="63" t="s">
        <v>18</v>
      </c>
    </row>
    <row r="43" spans="1:8" s="10" customFormat="1" ht="12.75" customHeight="1">
      <c r="A43" s="9"/>
      <c r="B43" s="28"/>
      <c r="C43" s="22"/>
      <c r="D43" s="62"/>
      <c r="E43" s="22"/>
      <c r="F43" s="23"/>
      <c r="G43" s="24"/>
    </row>
    <row r="44" spans="1:8" s="10" customFormat="1" ht="13.5" customHeight="1">
      <c r="A44" s="9"/>
      <c r="B44" s="1" t="s">
        <v>33</v>
      </c>
      <c r="C44" s="2"/>
      <c r="D44" s="2"/>
      <c r="E44" s="2"/>
      <c r="F44" s="3"/>
      <c r="G44" s="4"/>
    </row>
    <row r="45" spans="1:8" s="10" customFormat="1" ht="12" customHeight="1">
      <c r="A45" s="9"/>
      <c r="B45" s="9"/>
      <c r="C45" s="9"/>
      <c r="D45" s="9"/>
      <c r="E45" s="9"/>
      <c r="F45" s="26"/>
      <c r="G45" s="26"/>
    </row>
    <row r="46" spans="1:8" s="10" customFormat="1" ht="12" customHeight="1">
      <c r="A46" s="9"/>
      <c r="B46" s="19" t="s">
        <v>34</v>
      </c>
      <c r="C46" s="33"/>
      <c r="D46" s="33"/>
      <c r="E46" s="33"/>
      <c r="F46" s="33"/>
      <c r="G46" s="64">
        <f>G39+G33+G28+G23</f>
        <v>817154</v>
      </c>
      <c r="H46" s="31"/>
    </row>
    <row r="47" spans="1:8" s="10" customFormat="1" ht="12" customHeight="1">
      <c r="A47" s="9"/>
      <c r="B47" s="65" t="s">
        <v>35</v>
      </c>
      <c r="C47" s="32"/>
      <c r="D47" s="32"/>
      <c r="E47" s="32"/>
      <c r="F47" s="32"/>
      <c r="G47" s="66">
        <f>G46*0.05</f>
        <v>40857.700000000004</v>
      </c>
    </row>
    <row r="48" spans="1:8" s="10" customFormat="1" ht="12" customHeight="1">
      <c r="A48" s="9"/>
      <c r="B48" s="19" t="s">
        <v>36</v>
      </c>
      <c r="C48" s="33"/>
      <c r="D48" s="33"/>
      <c r="E48" s="33"/>
      <c r="F48" s="33"/>
      <c r="G48" s="64">
        <f>G47+G46</f>
        <v>858011.7</v>
      </c>
    </row>
    <row r="49" spans="1:7" s="10" customFormat="1" ht="12" customHeight="1">
      <c r="A49" s="9"/>
      <c r="B49" s="65" t="s">
        <v>37</v>
      </c>
      <c r="C49" s="32"/>
      <c r="D49" s="32"/>
      <c r="E49" s="32"/>
      <c r="F49" s="32"/>
      <c r="G49" s="66">
        <f>G12</f>
        <v>1044225</v>
      </c>
    </row>
    <row r="50" spans="1:7" s="10" customFormat="1" ht="12" customHeight="1">
      <c r="A50" s="9"/>
      <c r="B50" s="19" t="s">
        <v>38</v>
      </c>
      <c r="C50" s="33"/>
      <c r="D50" s="33"/>
      <c r="E50" s="33"/>
      <c r="F50" s="33"/>
      <c r="G50" s="64">
        <f>G49-G48</f>
        <v>186213.30000000005</v>
      </c>
    </row>
    <row r="51" spans="1:7" s="10" customFormat="1" ht="12" customHeight="1">
      <c r="A51" s="9"/>
      <c r="B51" s="34" t="s">
        <v>65</v>
      </c>
      <c r="C51" s="35"/>
      <c r="D51" s="35"/>
      <c r="E51" s="35"/>
      <c r="F51" s="35"/>
      <c r="G51" s="36"/>
    </row>
    <row r="52" spans="1:7" s="10" customFormat="1" ht="12.75" customHeight="1">
      <c r="A52" s="9"/>
      <c r="B52" s="20"/>
      <c r="C52" s="35"/>
      <c r="D52" s="35"/>
      <c r="E52" s="35"/>
      <c r="F52" s="35"/>
      <c r="G52" s="36"/>
    </row>
    <row r="53" spans="1:7" s="10" customFormat="1" ht="12" customHeight="1">
      <c r="A53" s="9"/>
      <c r="B53" s="37" t="s">
        <v>66</v>
      </c>
      <c r="C53" s="9"/>
      <c r="D53" s="9"/>
      <c r="E53" s="9"/>
      <c r="F53" s="9"/>
      <c r="G53" s="36"/>
    </row>
    <row r="54" spans="1:7" s="10" customFormat="1" ht="12" customHeight="1">
      <c r="A54" s="9"/>
      <c r="B54" s="38" t="s">
        <v>39</v>
      </c>
      <c r="C54" s="39"/>
      <c r="D54" s="39"/>
      <c r="E54" s="39"/>
      <c r="F54" s="39"/>
      <c r="G54" s="40"/>
    </row>
    <row r="55" spans="1:7" s="10" customFormat="1" ht="12" customHeight="1">
      <c r="A55" s="9"/>
      <c r="B55" s="41" t="s">
        <v>40</v>
      </c>
      <c r="C55" s="9"/>
      <c r="D55" s="9"/>
      <c r="E55" s="9"/>
      <c r="F55" s="9"/>
      <c r="G55" s="42"/>
    </row>
    <row r="56" spans="1:7" s="10" customFormat="1" ht="12" customHeight="1">
      <c r="A56" s="9"/>
      <c r="B56" s="41" t="s">
        <v>41</v>
      </c>
      <c r="C56" s="9"/>
      <c r="D56" s="9"/>
      <c r="E56" s="9"/>
      <c r="F56" s="9"/>
      <c r="G56" s="42"/>
    </row>
    <row r="57" spans="1:7" s="10" customFormat="1" ht="12" customHeight="1">
      <c r="A57" s="9"/>
      <c r="B57" s="41" t="s">
        <v>42</v>
      </c>
      <c r="C57" s="9"/>
      <c r="D57" s="9"/>
      <c r="E57" s="9"/>
      <c r="F57" s="9"/>
      <c r="G57" s="42"/>
    </row>
    <row r="58" spans="1:7" s="10" customFormat="1" ht="12" customHeight="1">
      <c r="A58" s="9"/>
      <c r="B58" s="41" t="s">
        <v>43</v>
      </c>
      <c r="C58" s="9"/>
      <c r="D58" s="9"/>
      <c r="E58" s="9"/>
      <c r="F58" s="9"/>
      <c r="G58" s="42"/>
    </row>
    <row r="59" spans="1:7" s="10" customFormat="1" ht="12.75" customHeight="1">
      <c r="A59" s="9"/>
      <c r="B59" s="43" t="s">
        <v>44</v>
      </c>
      <c r="C59" s="44"/>
      <c r="D59" s="44"/>
      <c r="E59" s="44"/>
      <c r="F59" s="44"/>
      <c r="G59" s="45"/>
    </row>
    <row r="60" spans="1:7" s="10" customFormat="1" ht="12.75" customHeight="1">
      <c r="A60" s="9"/>
      <c r="B60" s="20"/>
      <c r="C60" s="9"/>
      <c r="D60" s="9"/>
      <c r="E60" s="9"/>
      <c r="F60" s="9"/>
      <c r="G60" s="36"/>
    </row>
    <row r="61" spans="1:7" s="10" customFormat="1" ht="15" customHeight="1">
      <c r="A61" s="9"/>
      <c r="B61" s="84" t="s">
        <v>45</v>
      </c>
      <c r="C61" s="85"/>
      <c r="D61" s="46"/>
      <c r="E61" s="47"/>
      <c r="F61" s="47"/>
      <c r="G61" s="36"/>
    </row>
    <row r="62" spans="1:7" s="10" customFormat="1" ht="12" customHeight="1">
      <c r="A62" s="9"/>
      <c r="B62" s="48" t="s">
        <v>32</v>
      </c>
      <c r="C62" s="48" t="s">
        <v>77</v>
      </c>
      <c r="D62" s="49" t="s">
        <v>46</v>
      </c>
      <c r="E62" s="47"/>
      <c r="F62" s="47"/>
      <c r="G62" s="36"/>
    </row>
    <row r="63" spans="1:7" s="10" customFormat="1" ht="12" customHeight="1">
      <c r="A63" s="9"/>
      <c r="B63" s="50" t="s">
        <v>47</v>
      </c>
      <c r="C63" s="51">
        <f>G23</f>
        <v>250000</v>
      </c>
      <c r="D63" s="52">
        <f>(C63/C69)</f>
        <v>0.29137131813004419</v>
      </c>
      <c r="E63" s="47"/>
      <c r="F63" s="47"/>
      <c r="G63" s="36"/>
    </row>
    <row r="64" spans="1:7" s="10" customFormat="1" ht="12" customHeight="1">
      <c r="A64" s="9"/>
      <c r="B64" s="50" t="s">
        <v>48</v>
      </c>
      <c r="C64" s="51">
        <f>G28</f>
        <v>0</v>
      </c>
      <c r="D64" s="52">
        <f>C64/C69</f>
        <v>0</v>
      </c>
      <c r="E64" s="47"/>
      <c r="F64" s="47"/>
      <c r="G64" s="36"/>
    </row>
    <row r="65" spans="1:7" s="10" customFormat="1" ht="12" customHeight="1">
      <c r="A65" s="9"/>
      <c r="B65" s="50" t="s">
        <v>49</v>
      </c>
      <c r="C65" s="51">
        <f>G33</f>
        <v>0</v>
      </c>
      <c r="D65" s="52">
        <f>(C65/C69)</f>
        <v>0</v>
      </c>
      <c r="E65" s="47"/>
      <c r="F65" s="47"/>
      <c r="G65" s="36"/>
    </row>
    <row r="66" spans="1:7" s="10" customFormat="1" ht="12" customHeight="1">
      <c r="A66" s="9"/>
      <c r="B66" s="50" t="s">
        <v>26</v>
      </c>
      <c r="C66" s="51">
        <f>G39</f>
        <v>567154</v>
      </c>
      <c r="D66" s="52">
        <f>(C66/C69)</f>
        <v>0.66100963425090831</v>
      </c>
      <c r="E66" s="47"/>
      <c r="F66" s="47"/>
      <c r="G66" s="36"/>
    </row>
    <row r="67" spans="1:7" s="10" customFormat="1" ht="12" customHeight="1">
      <c r="A67" s="9"/>
      <c r="B67" s="50" t="s">
        <v>50</v>
      </c>
      <c r="C67" s="53"/>
      <c r="D67" s="52">
        <f>(C67/C69)</f>
        <v>0</v>
      </c>
      <c r="E67" s="54"/>
      <c r="F67" s="54"/>
      <c r="G67" s="36"/>
    </row>
    <row r="68" spans="1:7" s="10" customFormat="1" ht="12" customHeight="1">
      <c r="A68" s="9"/>
      <c r="B68" s="50" t="s">
        <v>51</v>
      </c>
      <c r="C68" s="53">
        <f>G47</f>
        <v>40857.700000000004</v>
      </c>
      <c r="D68" s="52">
        <f>(C68/C69)</f>
        <v>4.7619047619047623E-2</v>
      </c>
      <c r="E68" s="54"/>
      <c r="F68" s="54"/>
      <c r="G68" s="36"/>
    </row>
    <row r="69" spans="1:7" s="10" customFormat="1" ht="12.75" customHeight="1">
      <c r="A69" s="9"/>
      <c r="B69" s="48" t="s">
        <v>78</v>
      </c>
      <c r="C69" s="55">
        <f>SUM(C63:C68)</f>
        <v>858011.7</v>
      </c>
      <c r="D69" s="56">
        <f>SUM(D63:D68)</f>
        <v>1.0000000000000002</v>
      </c>
      <c r="E69" s="54"/>
      <c r="F69" s="54"/>
      <c r="G69" s="36"/>
    </row>
    <row r="70" spans="1:7" s="10" customFormat="1" ht="12" customHeight="1">
      <c r="A70" s="9"/>
      <c r="B70" s="20"/>
      <c r="C70" s="35"/>
      <c r="D70" s="35"/>
      <c r="E70" s="35"/>
      <c r="F70" s="35"/>
      <c r="G70" s="36"/>
    </row>
    <row r="71" spans="1:7" s="10" customFormat="1" ht="12.75" customHeight="1">
      <c r="A71" s="9"/>
      <c r="B71" s="8"/>
      <c r="C71" s="35"/>
      <c r="D71" s="35"/>
      <c r="E71" s="35"/>
      <c r="F71" s="35"/>
      <c r="G71" s="36"/>
    </row>
    <row r="72" spans="1:7" s="10" customFormat="1" ht="12" customHeight="1">
      <c r="A72" s="9"/>
      <c r="B72" s="57"/>
      <c r="C72" s="58" t="s">
        <v>72</v>
      </c>
      <c r="D72" s="57"/>
      <c r="E72" s="57"/>
      <c r="F72" s="54"/>
      <c r="G72" s="36"/>
    </row>
    <row r="73" spans="1:7" s="10" customFormat="1" ht="12" customHeight="1">
      <c r="A73" s="9"/>
      <c r="B73" s="48" t="s">
        <v>67</v>
      </c>
      <c r="C73" s="67">
        <v>4000</v>
      </c>
      <c r="D73" s="67">
        <v>4500</v>
      </c>
      <c r="E73" s="67">
        <v>5000</v>
      </c>
      <c r="F73" s="59"/>
      <c r="G73" s="60"/>
    </row>
    <row r="74" spans="1:7" s="10" customFormat="1" ht="12.75" customHeight="1">
      <c r="A74" s="9"/>
      <c r="B74" s="48" t="s">
        <v>68</v>
      </c>
      <c r="C74" s="55">
        <f>(G48/C73)</f>
        <v>214.50292499999998</v>
      </c>
      <c r="D74" s="55">
        <f>(G48/D73)</f>
        <v>190.66926666666666</v>
      </c>
      <c r="E74" s="55">
        <f>(G48/E73)</f>
        <v>171.60234</v>
      </c>
      <c r="F74" s="59"/>
      <c r="G74" s="60"/>
    </row>
    <row r="75" spans="1:7" s="10" customFormat="1" ht="15.6" customHeight="1">
      <c r="A75" s="9"/>
      <c r="B75" s="34" t="s">
        <v>52</v>
      </c>
      <c r="C75" s="9"/>
      <c r="D75" s="9"/>
      <c r="E75" s="9"/>
      <c r="F75" s="9"/>
      <c r="G75" s="9"/>
    </row>
  </sheetData>
  <mergeCells count="8">
    <mergeCell ref="B17:G17"/>
    <mergeCell ref="B61:C6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AVES</vt:lpstr>
      <vt:lpstr>AVES!Área_de_impresión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2022-05-13T16:06:43Z</cp:lastPrinted>
  <dcterms:created xsi:type="dcterms:W3CDTF">2020-11-27T12:49:26Z</dcterms:created>
  <dcterms:modified xsi:type="dcterms:W3CDTF">2023-04-27T17:37:39Z</dcterms:modified>
</cp:coreProperties>
</file>