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revision 27 042023\fichas tecnicas 2023 BENIL\FICHAS TECNICA PUREN\"/>
    </mc:Choice>
  </mc:AlternateContent>
  <bookViews>
    <workbookView xWindow="0" yWindow="0" windowWidth="20490" windowHeight="6420"/>
  </bookViews>
  <sheets>
    <sheet name="AVICULTURA" sheetId="10" r:id="rId1"/>
  </sheets>
  <definedNames>
    <definedName name="_xlnm.Print_Area" localSheetId="0">AVICULTURA!$A$1:$G$76</definedName>
  </definedNames>
  <calcPr calcId="162913"/>
</workbook>
</file>

<file path=xl/calcChain.xml><?xml version="1.0" encoding="utf-8"?>
<calcChain xmlns="http://schemas.openxmlformats.org/spreadsheetml/2006/main">
  <c r="G50" i="10" l="1"/>
  <c r="G12" i="10" l="1"/>
  <c r="G38" i="10" l="1"/>
  <c r="G37" i="10"/>
  <c r="C65" i="10"/>
  <c r="G22" i="10"/>
  <c r="G21" i="10"/>
  <c r="G49" i="10"/>
  <c r="C64" i="10" l="1"/>
  <c r="G23" i="10"/>
  <c r="C63" i="10" s="1"/>
  <c r="G39" i="10"/>
  <c r="G46" i="10" l="1"/>
  <c r="G47" i="10" s="1"/>
  <c r="G48" i="10" s="1"/>
  <c r="C66" i="10"/>
  <c r="C68" i="10" l="1"/>
  <c r="C69" i="10" s="1"/>
  <c r="C74" i="10"/>
  <c r="D74" i="10"/>
  <c r="E74" i="10"/>
  <c r="D67" i="10" l="1"/>
  <c r="D64" i="10"/>
  <c r="D63" i="10"/>
  <c r="D65" i="10"/>
  <c r="D66" i="10"/>
  <c r="D68" i="10"/>
  <c r="D69" i="10" l="1"/>
</calcChain>
</file>

<file path=xl/sharedStrings.xml><?xml version="1.0" encoding="utf-8"?>
<sst xmlns="http://schemas.openxmlformats.org/spreadsheetml/2006/main" count="106" uniqueCount="80">
  <si>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</si>
  <si>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</si>
  <si>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</si>
  <si>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</si>
  <si>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</si>
  <si>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</si>
  <si>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</si>
  <si>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</si>
  <si>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</si>
  <si>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</si>
  <si>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</si>
  <si>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</si>
  <si>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</si>
  <si>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</si>
  <si>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</si>
  <si>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</si>
  <si>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</si>
  <si>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</si>
  <si>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</si>
  <si>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</si>
  <si>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</si>
  <si>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</si>
  <si>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</si>
  <si>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</si>
  <si>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</si>
  <si>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</si>
  <si>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</si>
  <si>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</si>
  <si>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</si>
  <si>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</si>
  <si>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</si>
  <si>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</si>
  <si>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</si>
  <si>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</si>
  <si>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</si>
  <si>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</si>
  <si>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</si>
  <si>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</si>
  <si>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</si>
  <si>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</si>
  <si>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</si>
  <si>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</si>
  <si>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</si>
  <si>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</si>
  <si>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</si>
  <si>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</si>
  <si>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</si>
  <si>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</si>
  <si>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</si>
  <si>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</si>
  <si>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</si>
  <si>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</si>
  <si>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</si>
  <si>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</si>
  <si>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</si>
  <si>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MEDIO</t>
  </si>
  <si>
    <t>Anual</t>
  </si>
  <si>
    <t>MERCADO LOCAL</t>
  </si>
  <si>
    <t>ANUAL</t>
  </si>
  <si>
    <t>CRIOLLO</t>
  </si>
  <si>
    <t>RENDIMIENTO (huevos)</t>
  </si>
  <si>
    <t>Abril-Sept</t>
  </si>
  <si>
    <t>Alimentación Suplementaria</t>
  </si>
  <si>
    <t>Alimentación</t>
  </si>
  <si>
    <t>Vitaminas y Minerales</t>
  </si>
  <si>
    <t>Unidades</t>
  </si>
  <si>
    <t>COSTOS DIRECTOS DE PRODUCCIÓN PLANTEL 26 AVES (INCLUYE IVA)</t>
  </si>
  <si>
    <t>PRECIO ESPERADO (Por huevo)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</si>
  <si>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</si>
  <si>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</si>
  <si>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Rendimiento (huevos)</t>
  </si>
  <si>
    <t>Costo unitario ($/huevo) (*)</t>
  </si>
  <si>
    <t>ARAUCANIA</t>
  </si>
  <si>
    <t xml:space="preserve">ENERO </t>
  </si>
  <si>
    <t xml:space="preserve">Desparasitación </t>
  </si>
  <si>
    <t>julio -dic 2023</t>
  </si>
  <si>
    <t>ESCENARIOS COSTO UNITARIO  ($/plantel avicola)</t>
  </si>
  <si>
    <t>PUREN</t>
  </si>
  <si>
    <t>INFLUENZA AVIAR</t>
  </si>
  <si>
    <t>AVICULTURA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</si>
</sst>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2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4" fillId="0" borderId="1"/>
    <xf numFmtId="0" fontId="1" fillId="0" borderId="1"/>
  </cellStyleXfs>
  <cellXfs count="89">
    <xf numFmtId="0" fontId="0" fillId="0" borderId="0" xfId="0" applyFont="1" applyAlignment="1"/>
    <xf numFmtId="49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vertical="center" wrapText="1"/>
    </xf>
    <xf numFmtId="3" fontId="2" fillId="2" borderId="2" xfId="0" applyNumberFormat="1" applyFont="1" applyFill="1" applyBorder="1" applyAlignment="1"/>
    <xf numFmtId="49" fontId="2" fillId="2" borderId="2" xfId="0" applyNumberFormat="1" applyFont="1" applyFill="1" applyBorder="1" applyAlignment="1"/>
    <xf numFmtId="0" fontId="2" fillId="2" borderId="2" xfId="0" applyFont="1" applyFill="1" applyBorder="1" applyAlignment="1"/>
    <xf numFmtId="0" fontId="3" fillId="2" borderId="1" xfId="0" applyFont="1" applyFill="1" applyBorder="1" applyAlignment="1">
      <alignment vertical="center"/>
    </xf>
    <xf numFmtId="0" fontId="2" fillId="2" borderId="1" xfId="0" applyFont="1" applyFill="1" applyBorder="1" applyAlignment="1"/>
    <xf numFmtId="0" fontId="2" fillId="0" borderId="1" xfId="0" applyNumberFormat="1" applyFont="1" applyBorder="1" applyAlignment="1"/>
    <xf numFmtId="0" fontId="2" fillId="0" borderId="1" xfId="0" applyFont="1" applyBorder="1" applyAlignment="1"/>
    <xf numFmtId="0" fontId="7" fillId="0" borderId="2" xfId="0" applyFont="1" applyBorder="1" applyAlignment="1">
      <alignment horizontal="right" wrapText="1"/>
    </xf>
    <xf numFmtId="3" fontId="7" fillId="0" borderId="2" xfId="0" applyNumberFormat="1" applyFont="1" applyBorder="1" applyAlignment="1">
      <alignment horizontal="right"/>
    </xf>
    <xf numFmtId="0" fontId="7" fillId="9" borderId="2" xfId="0" applyFont="1" applyFill="1" applyBorder="1" applyAlignment="1">
      <alignment horizontal="right"/>
    </xf>
    <xf numFmtId="17" fontId="7" fillId="9" borderId="2" xfId="0" applyNumberFormat="1" applyFont="1" applyFill="1" applyBorder="1" applyAlignment="1">
      <alignment horizontal="right"/>
    </xf>
    <xf numFmtId="3" fontId="7" fillId="9" borderId="2" xfId="0" applyNumberFormat="1" applyFont="1" applyFill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left"/>
    </xf>
    <xf numFmtId="49" fontId="6" fillId="5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/>
    </xf>
    <xf numFmtId="3" fontId="8" fillId="0" borderId="2" xfId="0" applyNumberFormat="1" applyFont="1" applyBorder="1" applyAlignment="1">
      <alignment horizontal="center"/>
    </xf>
    <xf numFmtId="3" fontId="8" fillId="0" borderId="2" xfId="0" applyNumberFormat="1" applyFont="1" applyBorder="1"/>
    <xf numFmtId="0" fontId="7" fillId="0" borderId="2" xfId="0" applyFont="1" applyBorder="1" applyAlignment="1">
      <alignment horizontal="left" wrapText="1"/>
    </xf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center" vertical="center"/>
    </xf>
    <xf numFmtId="0" fontId="8" fillId="0" borderId="2" xfId="0" applyFont="1" applyFill="1" applyBorder="1"/>
    <xf numFmtId="0" fontId="2" fillId="0" borderId="2" xfId="1" applyFont="1" applyBorder="1" applyAlignment="1">
      <alignment horizontal="center"/>
    </xf>
    <xf numFmtId="3" fontId="7" fillId="0" borderId="2" xfId="0" applyNumberFormat="1" applyFont="1" applyBorder="1"/>
    <xf numFmtId="0" fontId="8" fillId="0" borderId="2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/>
    </xf>
    <xf numFmtId="3" fontId="2" fillId="0" borderId="1" xfId="0" applyNumberFormat="1" applyFont="1" applyBorder="1" applyAlignment="1"/>
    <xf numFmtId="0" fontId="6" fillId="3" borderId="1" xfId="0" applyFont="1" applyFill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49" fontId="9" fillId="2" borderId="1" xfId="0" applyNumberFormat="1" applyFont="1" applyFill="1" applyBorder="1" applyAlignment="1">
      <alignment vertical="center"/>
    </xf>
    <xf numFmtId="49" fontId="2" fillId="2" borderId="3" xfId="0" applyNumberFormat="1" applyFont="1" applyFill="1" applyBorder="1" applyAlignment="1">
      <alignment vertical="center"/>
    </xf>
    <xf numFmtId="0" fontId="2" fillId="2" borderId="4" xfId="0" applyFont="1" applyFill="1" applyBorder="1" applyAlignment="1"/>
    <xf numFmtId="164" fontId="6" fillId="2" borderId="5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164" fontId="6" fillId="2" borderId="7" xfId="0" applyNumberFormat="1" applyFont="1" applyFill="1" applyBorder="1" applyAlignment="1">
      <alignment vertical="center"/>
    </xf>
    <xf numFmtId="49" fontId="2" fillId="2" borderId="8" xfId="0" applyNumberFormat="1" applyFont="1" applyFill="1" applyBorder="1" applyAlignment="1">
      <alignment vertical="center"/>
    </xf>
    <xf numFmtId="0" fontId="2" fillId="2" borderId="9" xfId="0" applyFont="1" applyFill="1" applyBorder="1" applyAlignment="1"/>
    <xf numFmtId="164" fontId="6" fillId="2" borderId="10" xfId="0" applyNumberFormat="1" applyFont="1" applyFill="1" applyBorder="1" applyAlignment="1">
      <alignment vertical="center"/>
    </xf>
    <xf numFmtId="0" fontId="2" fillId="8" borderId="2" xfId="0" applyFont="1" applyFill="1" applyBorder="1" applyAlignment="1"/>
    <xf numFmtId="0" fontId="2" fillId="6" borderId="1" xfId="0" applyFont="1" applyFill="1" applyBorder="1" applyAlignment="1"/>
    <xf numFmtId="49" fontId="9" fillId="7" borderId="2" xfId="0" applyNumberFormat="1" applyFont="1" applyFill="1" applyBorder="1" applyAlignment="1">
      <alignment vertical="center"/>
    </xf>
    <xf numFmtId="49" fontId="2" fillId="7" borderId="2" xfId="0" applyNumberFormat="1" applyFont="1" applyFill="1" applyBorder="1" applyAlignment="1"/>
    <xf numFmtId="49" fontId="9" fillId="2" borderId="2" xfId="0" applyNumberFormat="1" applyFont="1" applyFill="1" applyBorder="1" applyAlignment="1">
      <alignment vertical="center"/>
    </xf>
    <xf numFmtId="3" fontId="9" fillId="2" borderId="2" xfId="0" applyNumberFormat="1" applyFont="1" applyFill="1" applyBorder="1" applyAlignment="1">
      <alignment vertical="center"/>
    </xf>
    <xf numFmtId="9" fontId="2" fillId="2" borderId="2" xfId="0" applyNumberFormat="1" applyFont="1" applyFill="1" applyBorder="1" applyAlignment="1"/>
    <xf numFmtId="165" fontId="9" fillId="2" borderId="2" xfId="0" applyNumberFormat="1" applyFont="1" applyFill="1" applyBorder="1" applyAlignment="1">
      <alignment vertical="center"/>
    </xf>
    <xf numFmtId="0" fontId="6" fillId="6" borderId="1" xfId="0" applyFont="1" applyFill="1" applyBorder="1" applyAlignment="1">
      <alignment vertical="center"/>
    </xf>
    <xf numFmtId="165" fontId="9" fillId="7" borderId="2" xfId="0" applyNumberFormat="1" applyFont="1" applyFill="1" applyBorder="1" applyAlignment="1">
      <alignment vertical="center"/>
    </xf>
    <xf numFmtId="9" fontId="9" fillId="7" borderId="2" xfId="0" applyNumberFormat="1" applyFont="1" applyFill="1" applyBorder="1" applyAlignment="1">
      <alignment vertical="center"/>
    </xf>
    <xf numFmtId="0" fontId="6" fillId="8" borderId="2" xfId="0" applyFont="1" applyFill="1" applyBorder="1" applyAlignment="1">
      <alignment vertical="center"/>
    </xf>
    <xf numFmtId="49" fontId="11" fillId="8" borderId="2" xfId="0" applyNumberFormat="1" applyFont="1" applyFill="1" applyBorder="1" applyAlignment="1">
      <alignment vertical="center"/>
    </xf>
    <xf numFmtId="0" fontId="9" fillId="6" borderId="1" xfId="0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right"/>
    </xf>
    <xf numFmtId="49" fontId="6" fillId="3" borderId="1" xfId="0" applyNumberFormat="1" applyFont="1" applyFill="1" applyBorder="1" applyAlignment="1">
      <alignment horizontal="center" vertical="center"/>
    </xf>
    <xf numFmtId="164" fontId="6" fillId="5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164" fontId="6" fillId="3" borderId="1" xfId="0" applyNumberFormat="1" applyFont="1" applyFill="1" applyBorder="1" applyAlignment="1">
      <alignment vertical="center"/>
    </xf>
    <xf numFmtId="3" fontId="9" fillId="7" borderId="2" xfId="0" applyNumberFormat="1" applyFont="1" applyFill="1" applyBorder="1" applyAlignment="1">
      <alignment vertical="center"/>
    </xf>
    <xf numFmtId="14" fontId="7" fillId="0" borderId="2" xfId="0" applyNumberFormat="1" applyFont="1" applyBorder="1" applyAlignment="1">
      <alignment horizontal="right"/>
    </xf>
    <xf numFmtId="49" fontId="6" fillId="3" borderId="2" xfId="0" applyNumberFormat="1" applyFont="1" applyFill="1" applyBorder="1" applyAlignment="1">
      <alignment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49" fontId="11" fillId="8" borderId="2" xfId="0" applyNumberFormat="1" applyFont="1" applyFill="1" applyBorder="1" applyAlignment="1">
      <alignment vertical="center"/>
    </xf>
    <xf numFmtId="0" fontId="9" fillId="8" borderId="2" xfId="0" applyFont="1" applyFill="1" applyBorder="1" applyAlignment="1">
      <alignment vertical="center"/>
    </xf>
    <xf numFmtId="49" fontId="3" fillId="3" borderId="2" xfId="0" applyNumberFormat="1" applyFont="1" applyFill="1" applyBorder="1" applyAlignment="1">
      <alignment wrapText="1"/>
    </xf>
    <xf numFmtId="0" fontId="3" fillId="4" borderId="2" xfId="0" applyFont="1" applyFill="1" applyBorder="1" applyAlignment="1">
      <alignment wrapText="1"/>
    </xf>
    <xf numFmtId="49" fontId="2" fillId="2" borderId="2" xfId="0" applyNumberFormat="1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49" fontId="2" fillId="2" borderId="2" xfId="0" applyNumberFormat="1" applyFont="1" applyFill="1" applyBorder="1" applyAlignment="1"/>
    <xf numFmtId="0" fontId="2" fillId="2" borderId="2" xfId="0" applyFont="1" applyFill="1" applyBorder="1" applyAlignment="1"/>
    <xf numFmtId="3" fontId="8" fillId="0" borderId="2" xfId="0" applyNumberFormat="1" applyFont="1" applyBorder="1" applyAlignment="1">
      <alignment horizontal="right"/>
    </xf>
    <xf numFmtId="0" fontId="3" fillId="3" borderId="1" xfId="0" applyFont="1" applyFill="1" applyBorder="1" applyAlignment="1">
      <alignment horizontal="right" vertical="center"/>
    </xf>
    <xf numFmtId="3" fontId="3" fillId="3" borderId="1" xfId="0" applyNumberFormat="1" applyFont="1" applyFill="1" applyBorder="1" applyAlignment="1">
      <alignment horizontal="right" vertical="center"/>
    </xf>
  </cellXfs>
  <cellStyles count="3">
    <cellStyle name="Normal" xfId="0" builtinId="0"/>
    <cellStyle name="Normal 2" xfId="1"/>
    <cellStyle name="Normal 3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295274</xdr:colOff>
      <xdr:row>1</xdr:row>
      <xdr:rowOff>0</xdr:rowOff>
    </xdr:from>
    <xdr:to>
      <xdr:col>7</xdr:col>
      <xdr:colOff>9525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" y="190500"/>
          <a:ext cx="6562726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75"/>
  <sheetViews>
    <sheetView tabSelected="1" topLeftCell="A55" workbookViewId="0">
      <selection activeCell="G37" sqref="G37:G38"/>
    </sheetView>
  </sheetViews>
  <sheetFormatPr baseColWidth="10" defaultColWidth="10.85546875" defaultRowHeight="11.25" customHeight="1"/>
  <cols>
    <col min="1" max="1" width="4.42578125" style="11" customWidth="1"/>
    <col min="2" max="2" width="21.28515625" style="11" customWidth="1"/>
    <col min="3" max="3" width="19.42578125" style="11" customWidth="1"/>
    <col min="4" max="4" width="9.42578125" style="11" customWidth="1"/>
    <col min="5" max="5" width="18.7109375" style="11" customWidth="1"/>
    <col min="6" max="6" width="13.5703125" style="11" customWidth="1"/>
    <col min="7" max="7" width="15.85546875" style="11" customWidth="1"/>
    <col min="8" max="255" width="10.85546875" style="11" customWidth="1"/>
    <col min="256" max="16384" width="10.85546875" style="12"/>
  </cols>
  <sheetData>
    <row r="1" spans="1:7" ht="15" customHeight="1">
      <c r="A1" s="10"/>
      <c r="B1" s="10"/>
      <c r="C1" s="10"/>
      <c r="D1" s="10"/>
      <c r="E1" s="10"/>
      <c r="F1" s="10"/>
      <c r="G1" s="10"/>
    </row>
    <row r="2" spans="1:7" ht="15" customHeight="1">
      <c r="A2" s="10"/>
      <c r="B2" s="10"/>
      <c r="C2" s="10"/>
      <c r="D2" s="10"/>
      <c r="E2" s="10"/>
      <c r="F2" s="10"/>
      <c r="G2" s="10"/>
    </row>
    <row r="3" spans="1:7" ht="15" customHeight="1">
      <c r="A3" s="10"/>
      <c r="B3" s="10"/>
      <c r="C3" s="10"/>
      <c r="D3" s="10"/>
      <c r="E3" s="10"/>
      <c r="F3" s="10"/>
      <c r="G3" s="10"/>
    </row>
    <row r="4" spans="1:7" ht="15" customHeight="1">
      <c r="A4" s="10"/>
      <c r="B4" s="10"/>
      <c r="C4" s="10"/>
      <c r="D4" s="10"/>
      <c r="E4" s="10"/>
      <c r="F4" s="10"/>
      <c r="G4" s="10"/>
    </row>
    <row r="5" spans="1:7" ht="15" customHeight="1">
      <c r="A5" s="10"/>
      <c r="B5" s="10"/>
      <c r="C5" s="10"/>
      <c r="D5" s="10"/>
      <c r="E5" s="10"/>
      <c r="F5" s="10"/>
      <c r="G5" s="10"/>
    </row>
    <row r="6" spans="1:7" ht="15" customHeight="1">
      <c r="A6" s="10"/>
      <c r="B6" s="10"/>
      <c r="C6" s="10"/>
      <c r="D6" s="10"/>
      <c r="E6" s="10"/>
      <c r="F6" s="10"/>
      <c r="G6" s="10"/>
    </row>
    <row r="7" spans="1:7" ht="15" customHeight="1">
      <c r="A7" s="10"/>
      <c r="B7" s="10"/>
      <c r="C7" s="10"/>
      <c r="D7" s="10"/>
      <c r="E7" s="10"/>
      <c r="F7" s="10"/>
      <c r="G7" s="10"/>
    </row>
    <row r="8" spans="1:7" ht="15" customHeight="1">
      <c r="A8" s="10"/>
      <c r="B8" s="10"/>
      <c r="C8" s="10"/>
      <c r="D8" s="10"/>
      <c r="E8" s="10"/>
      <c r="F8" s="10"/>
      <c r="G8" s="10"/>
    </row>
    <row r="9" spans="1:7" ht="12" customHeight="1">
      <c r="A9" s="10"/>
      <c r="B9" s="75" t="s">
        <v>0</v>
      </c>
      <c r="C9" s="13" t="s">
        <v>79</v>
      </c>
      <c r="D9" s="10"/>
      <c r="E9" s="80" t="s">
        <v>60</v>
      </c>
      <c r="F9" s="81"/>
      <c r="G9" s="14">
        <v>3500</v>
      </c>
    </row>
    <row r="10" spans="1:7" ht="15" customHeight="1">
      <c r="A10" s="10"/>
      <c r="B10" s="5" t="s">
        <v>1</v>
      </c>
      <c r="C10" s="15" t="s">
        <v>59</v>
      </c>
      <c r="D10" s="10"/>
      <c r="E10" s="82" t="s">
        <v>2</v>
      </c>
      <c r="F10" s="83"/>
      <c r="G10" s="16" t="s">
        <v>75</v>
      </c>
    </row>
    <row r="11" spans="1:7" ht="12.75">
      <c r="A11" s="10"/>
      <c r="B11" s="5" t="s">
        <v>3</v>
      </c>
      <c r="C11" s="15" t="s">
        <v>55</v>
      </c>
      <c r="D11" s="10"/>
      <c r="E11" s="82" t="s">
        <v>67</v>
      </c>
      <c r="F11" s="83"/>
      <c r="G11" s="17">
        <v>250</v>
      </c>
    </row>
    <row r="12" spans="1:7" ht="11.25" customHeight="1">
      <c r="A12" s="10"/>
      <c r="B12" s="5" t="s">
        <v>4</v>
      </c>
      <c r="C12" s="15" t="s">
        <v>72</v>
      </c>
      <c r="D12" s="10"/>
      <c r="E12" s="7" t="s">
        <v>5</v>
      </c>
      <c r="F12" s="8"/>
      <c r="G12" s="17">
        <f>(G9*G11)*1.19</f>
        <v>1041250</v>
      </c>
    </row>
    <row r="13" spans="1:7" ht="11.25" customHeight="1">
      <c r="A13" s="10"/>
      <c r="B13" s="5" t="s">
        <v>6</v>
      </c>
      <c r="C13" s="15" t="s">
        <v>77</v>
      </c>
      <c r="D13" s="10"/>
      <c r="E13" s="82" t="s">
        <v>7</v>
      </c>
      <c r="F13" s="83"/>
      <c r="G13" s="15" t="s">
        <v>57</v>
      </c>
    </row>
    <row r="14" spans="1:7" ht="13.5" customHeight="1">
      <c r="A14" s="10"/>
      <c r="B14" s="5" t="s">
        <v>8</v>
      </c>
      <c r="C14" s="15" t="s">
        <v>77</v>
      </c>
      <c r="D14" s="10"/>
      <c r="E14" s="82" t="s">
        <v>9</v>
      </c>
      <c r="F14" s="83"/>
      <c r="G14" s="16" t="s">
        <v>58</v>
      </c>
    </row>
    <row r="15" spans="1:7" ht="12.75">
      <c r="A15" s="10"/>
      <c r="B15" s="5" t="s">
        <v>10</v>
      </c>
      <c r="C15" s="74" t="s">
        <v>73</v>
      </c>
      <c r="D15" s="10"/>
      <c r="E15" s="84" t="s">
        <v>11</v>
      </c>
      <c r="F15" s="85"/>
      <c r="G15" s="18" t="s">
        <v>78</v>
      </c>
    </row>
    <row r="16" spans="1:7" ht="12" customHeight="1">
      <c r="A16" s="10"/>
      <c r="B16" s="19"/>
      <c r="C16" s="20"/>
      <c r="D16" s="10"/>
      <c r="E16" s="10"/>
      <c r="F16" s="10"/>
      <c r="G16" s="21"/>
    </row>
    <row r="17" spans="1:7" ht="12" customHeight="1">
      <c r="A17" s="10"/>
      <c r="B17" s="76" t="s">
        <v>66</v>
      </c>
      <c r="C17" s="77"/>
      <c r="D17" s="77"/>
      <c r="E17" s="77"/>
      <c r="F17" s="77"/>
      <c r="G17" s="77"/>
    </row>
    <row r="18" spans="1:7" ht="12" customHeight="1">
      <c r="A18" s="10"/>
      <c r="B18" s="10"/>
      <c r="C18" s="22"/>
      <c r="D18" s="22"/>
      <c r="E18" s="22"/>
      <c r="F18" s="10"/>
      <c r="G18" s="10"/>
    </row>
    <row r="19" spans="1:7" ht="12" customHeight="1">
      <c r="A19" s="10"/>
      <c r="B19" s="23" t="s">
        <v>12</v>
      </c>
      <c r="C19" s="24"/>
      <c r="D19" s="24"/>
      <c r="E19" s="24"/>
      <c r="F19" s="24"/>
      <c r="G19" s="24"/>
    </row>
    <row r="20" spans="1:7" ht="12.75">
      <c r="A20" s="10"/>
      <c r="B20" s="67" t="s">
        <v>13</v>
      </c>
      <c r="C20" s="67" t="s">
        <v>14</v>
      </c>
      <c r="D20" s="67" t="s">
        <v>15</v>
      </c>
      <c r="E20" s="67" t="s">
        <v>16</v>
      </c>
      <c r="F20" s="67" t="s">
        <v>17</v>
      </c>
      <c r="G20" s="67" t="s">
        <v>18</v>
      </c>
    </row>
    <row r="21" spans="1:7" ht="12.75">
      <c r="A21" s="10"/>
      <c r="B21" s="25" t="s">
        <v>74</v>
      </c>
      <c r="C21" s="26" t="s">
        <v>19</v>
      </c>
      <c r="D21" s="68">
        <v>0.5</v>
      </c>
      <c r="E21" s="68" t="s">
        <v>61</v>
      </c>
      <c r="F21" s="86">
        <v>20000</v>
      </c>
      <c r="G21" s="86">
        <f>F21*D21</f>
        <v>10000</v>
      </c>
    </row>
    <row r="22" spans="1:7" ht="12.75">
      <c r="A22" s="10"/>
      <c r="B22" s="29" t="s">
        <v>62</v>
      </c>
      <c r="C22" s="26" t="s">
        <v>19</v>
      </c>
      <c r="D22" s="68">
        <v>12</v>
      </c>
      <c r="E22" s="68" t="s">
        <v>56</v>
      </c>
      <c r="F22" s="86">
        <v>20000</v>
      </c>
      <c r="G22" s="86">
        <f>F22*D22</f>
        <v>240000</v>
      </c>
    </row>
    <row r="23" spans="1:7" s="11" customFormat="1" ht="12.75" customHeight="1">
      <c r="A23" s="10"/>
      <c r="B23" s="1" t="s">
        <v>20</v>
      </c>
      <c r="C23" s="2"/>
      <c r="D23" s="2"/>
      <c r="E23" s="87"/>
      <c r="F23" s="87"/>
      <c r="G23" s="88">
        <f>SUM(G21:G22)</f>
        <v>250000</v>
      </c>
    </row>
    <row r="24" spans="1:7" s="11" customFormat="1" ht="12" customHeight="1">
      <c r="A24" s="10"/>
      <c r="B24" s="10"/>
      <c r="C24" s="10"/>
      <c r="D24" s="10"/>
      <c r="E24" s="10"/>
      <c r="F24" s="30"/>
      <c r="G24" s="30"/>
    </row>
    <row r="25" spans="1:7" s="11" customFormat="1" ht="12" customHeight="1">
      <c r="A25" s="10"/>
      <c r="B25" s="23" t="s">
        <v>21</v>
      </c>
      <c r="C25" s="31"/>
      <c r="D25" s="31"/>
      <c r="E25" s="31"/>
      <c r="F25" s="24"/>
      <c r="G25" s="24"/>
    </row>
    <row r="26" spans="1:7" s="11" customFormat="1" ht="24" customHeight="1">
      <c r="A26" s="10"/>
      <c r="B26" s="69" t="s">
        <v>13</v>
      </c>
      <c r="C26" s="67" t="s">
        <v>14</v>
      </c>
      <c r="D26" s="67" t="s">
        <v>15</v>
      </c>
      <c r="E26" s="69" t="s">
        <v>16</v>
      </c>
      <c r="F26" s="67" t="s">
        <v>17</v>
      </c>
      <c r="G26" s="69" t="s">
        <v>18</v>
      </c>
    </row>
    <row r="27" spans="1:7" s="11" customFormat="1" ht="15" customHeight="1">
      <c r="A27" s="10"/>
      <c r="B27" s="32"/>
      <c r="C27" s="26"/>
      <c r="D27" s="68"/>
      <c r="E27" s="26"/>
      <c r="F27" s="27"/>
      <c r="G27" s="28"/>
    </row>
    <row r="28" spans="1:7" s="11" customFormat="1" ht="12" customHeight="1">
      <c r="A28" s="10"/>
      <c r="B28" s="1" t="s">
        <v>22</v>
      </c>
      <c r="C28" s="2"/>
      <c r="D28" s="2"/>
      <c r="E28" s="2"/>
      <c r="F28" s="3"/>
      <c r="G28" s="4"/>
    </row>
    <row r="29" spans="1:7" s="11" customFormat="1" ht="12" customHeight="1">
      <c r="A29" s="10"/>
      <c r="B29" s="10"/>
      <c r="C29" s="10"/>
      <c r="D29" s="10"/>
      <c r="E29" s="10"/>
      <c r="F29" s="30"/>
      <c r="G29" s="30"/>
    </row>
    <row r="30" spans="1:7" s="11" customFormat="1" ht="12" customHeight="1">
      <c r="A30" s="10"/>
      <c r="B30" s="23" t="s">
        <v>23</v>
      </c>
      <c r="C30" s="31"/>
      <c r="D30" s="31"/>
      <c r="E30" s="31"/>
      <c r="F30" s="24"/>
      <c r="G30" s="24"/>
    </row>
    <row r="31" spans="1:7" s="11" customFormat="1" ht="24" customHeight="1">
      <c r="A31" s="10"/>
      <c r="B31" s="69" t="s">
        <v>13</v>
      </c>
      <c r="C31" s="69" t="s">
        <v>14</v>
      </c>
      <c r="D31" s="69" t="s">
        <v>15</v>
      </c>
      <c r="E31" s="69" t="s">
        <v>16</v>
      </c>
      <c r="F31" s="67" t="s">
        <v>17</v>
      </c>
      <c r="G31" s="69" t="s">
        <v>18</v>
      </c>
    </row>
    <row r="32" spans="1:7" s="11" customFormat="1" ht="12.75" customHeight="1">
      <c r="A32" s="10"/>
      <c r="B32" s="32"/>
      <c r="C32" s="26"/>
      <c r="D32" s="68"/>
      <c r="E32" s="26"/>
      <c r="F32" s="27"/>
      <c r="G32" s="28"/>
    </row>
    <row r="33" spans="1:8" s="11" customFormat="1" ht="12.75" customHeight="1">
      <c r="A33" s="10"/>
      <c r="B33" s="1" t="s">
        <v>24</v>
      </c>
      <c r="C33" s="2"/>
      <c r="D33" s="2"/>
      <c r="E33" s="2"/>
      <c r="F33" s="3"/>
      <c r="G33" s="4"/>
    </row>
    <row r="34" spans="1:8" s="11" customFormat="1" ht="12" customHeight="1">
      <c r="A34" s="10"/>
      <c r="B34" s="10"/>
      <c r="C34" s="10"/>
      <c r="D34" s="10"/>
      <c r="E34" s="10"/>
      <c r="F34" s="30"/>
      <c r="G34" s="30"/>
    </row>
    <row r="35" spans="1:8" s="11" customFormat="1" ht="12" customHeight="1">
      <c r="A35" s="10"/>
      <c r="B35" s="23" t="s">
        <v>25</v>
      </c>
      <c r="C35" s="31"/>
      <c r="D35" s="31"/>
      <c r="E35" s="31"/>
      <c r="F35" s="24"/>
      <c r="G35" s="24"/>
    </row>
    <row r="36" spans="1:8" s="11" customFormat="1" ht="24" customHeight="1">
      <c r="A36" s="10"/>
      <c r="B36" s="67" t="s">
        <v>26</v>
      </c>
      <c r="C36" s="67" t="s">
        <v>27</v>
      </c>
      <c r="D36" s="67" t="s">
        <v>28</v>
      </c>
      <c r="E36" s="67" t="s">
        <v>16</v>
      </c>
      <c r="F36" s="67" t="s">
        <v>17</v>
      </c>
      <c r="G36" s="67" t="s">
        <v>18</v>
      </c>
    </row>
    <row r="37" spans="1:8" s="11" customFormat="1" ht="12.75" customHeight="1">
      <c r="A37" s="10"/>
      <c r="B37" s="32" t="s">
        <v>63</v>
      </c>
      <c r="C37" s="26" t="s">
        <v>29</v>
      </c>
      <c r="D37" s="14">
        <v>1000</v>
      </c>
      <c r="E37" s="33" t="s">
        <v>56</v>
      </c>
      <c r="F37" s="34">
        <v>500</v>
      </c>
      <c r="G37" s="6">
        <f t="shared" ref="G37:G38" si="0">(D37*F37)*1.19</f>
        <v>595000</v>
      </c>
    </row>
    <row r="38" spans="1:8" s="11" customFormat="1" ht="12.75">
      <c r="A38" s="10"/>
      <c r="B38" s="35" t="s">
        <v>64</v>
      </c>
      <c r="C38" s="26" t="s">
        <v>65</v>
      </c>
      <c r="D38" s="18">
        <v>1</v>
      </c>
      <c r="E38" s="33" t="s">
        <v>56</v>
      </c>
      <c r="F38" s="34">
        <v>25000</v>
      </c>
      <c r="G38" s="6">
        <f t="shared" si="0"/>
        <v>29750</v>
      </c>
    </row>
    <row r="39" spans="1:8" s="11" customFormat="1" ht="13.5" customHeight="1">
      <c r="A39" s="10"/>
      <c r="B39" s="1" t="s">
        <v>30</v>
      </c>
      <c r="C39" s="2"/>
      <c r="D39" s="2"/>
      <c r="E39" s="2"/>
      <c r="F39" s="3"/>
      <c r="G39" s="4">
        <f>SUM(G37:G38)</f>
        <v>624750</v>
      </c>
    </row>
    <row r="40" spans="1:8" s="11" customFormat="1" ht="12" customHeight="1">
      <c r="A40" s="10"/>
      <c r="B40" s="10"/>
      <c r="C40" s="10"/>
      <c r="D40" s="10"/>
      <c r="E40" s="36"/>
      <c r="F40" s="30"/>
      <c r="G40" s="30"/>
    </row>
    <row r="41" spans="1:8" s="11" customFormat="1" ht="12" customHeight="1">
      <c r="A41" s="10"/>
      <c r="B41" s="23" t="s">
        <v>31</v>
      </c>
      <c r="C41" s="31"/>
      <c r="D41" s="31"/>
      <c r="E41" s="31"/>
      <c r="F41" s="24"/>
      <c r="G41" s="24"/>
    </row>
    <row r="42" spans="1:8" s="11" customFormat="1" ht="24" customHeight="1">
      <c r="A42" s="10"/>
      <c r="B42" s="69" t="s">
        <v>32</v>
      </c>
      <c r="C42" s="67" t="s">
        <v>27</v>
      </c>
      <c r="D42" s="67" t="s">
        <v>28</v>
      </c>
      <c r="E42" s="69" t="s">
        <v>16</v>
      </c>
      <c r="F42" s="67" t="s">
        <v>17</v>
      </c>
      <c r="G42" s="69" t="s">
        <v>18</v>
      </c>
    </row>
    <row r="43" spans="1:8" s="11" customFormat="1" ht="12.75" customHeight="1">
      <c r="A43" s="10"/>
      <c r="B43" s="32"/>
      <c r="C43" s="26"/>
      <c r="D43" s="68"/>
      <c r="E43" s="26"/>
      <c r="F43" s="27"/>
      <c r="G43" s="28"/>
    </row>
    <row r="44" spans="1:8" s="11" customFormat="1" ht="13.5" customHeight="1">
      <c r="A44" s="10"/>
      <c r="B44" s="1" t="s">
        <v>33</v>
      </c>
      <c r="C44" s="2"/>
      <c r="D44" s="2"/>
      <c r="E44" s="2"/>
      <c r="F44" s="3"/>
      <c r="G44" s="4"/>
    </row>
    <row r="45" spans="1:8" s="11" customFormat="1" ht="12" customHeight="1">
      <c r="A45" s="10"/>
      <c r="B45" s="10"/>
      <c r="C45" s="10"/>
      <c r="D45" s="10"/>
      <c r="E45" s="10"/>
      <c r="F45" s="30"/>
      <c r="G45" s="30"/>
    </row>
    <row r="46" spans="1:8" s="11" customFormat="1" ht="12" customHeight="1">
      <c r="A46" s="10"/>
      <c r="B46" s="23" t="s">
        <v>34</v>
      </c>
      <c r="C46" s="39"/>
      <c r="D46" s="39"/>
      <c r="E46" s="39"/>
      <c r="F46" s="39"/>
      <c r="G46" s="70">
        <f>G39+G33+G28+G23</f>
        <v>874750</v>
      </c>
      <c r="H46" s="37"/>
    </row>
    <row r="47" spans="1:8" s="11" customFormat="1" ht="12" customHeight="1">
      <c r="A47" s="10"/>
      <c r="B47" s="71" t="s">
        <v>35</v>
      </c>
      <c r="C47" s="38"/>
      <c r="D47" s="38"/>
      <c r="E47" s="38"/>
      <c r="F47" s="38"/>
      <c r="G47" s="72">
        <f>G46*0.05</f>
        <v>43737.5</v>
      </c>
    </row>
    <row r="48" spans="1:8" s="11" customFormat="1" ht="12" customHeight="1">
      <c r="A48" s="10"/>
      <c r="B48" s="23" t="s">
        <v>36</v>
      </c>
      <c r="C48" s="39"/>
      <c r="D48" s="39"/>
      <c r="E48" s="39"/>
      <c r="F48" s="39"/>
      <c r="G48" s="70">
        <f>G47+G46</f>
        <v>918487.5</v>
      </c>
    </row>
    <row r="49" spans="1:7" s="11" customFormat="1" ht="12" customHeight="1">
      <c r="A49" s="10"/>
      <c r="B49" s="71" t="s">
        <v>37</v>
      </c>
      <c r="C49" s="38"/>
      <c r="D49" s="38"/>
      <c r="E49" s="38"/>
      <c r="F49" s="38"/>
      <c r="G49" s="72">
        <f>G12</f>
        <v>1041250</v>
      </c>
    </row>
    <row r="50" spans="1:7" s="11" customFormat="1" ht="12" customHeight="1">
      <c r="A50" s="10"/>
      <c r="B50" s="23" t="s">
        <v>38</v>
      </c>
      <c r="C50" s="39"/>
      <c r="D50" s="39"/>
      <c r="E50" s="39"/>
      <c r="F50" s="39"/>
      <c r="G50" s="70">
        <f>G49-G48</f>
        <v>122762.5</v>
      </c>
    </row>
    <row r="51" spans="1:7" s="11" customFormat="1" ht="12" customHeight="1">
      <c r="A51" s="10"/>
      <c r="B51" s="40" t="s">
        <v>68</v>
      </c>
      <c r="C51" s="41"/>
      <c r="D51" s="41"/>
      <c r="E51" s="41"/>
      <c r="F51" s="41"/>
      <c r="G51" s="42"/>
    </row>
    <row r="52" spans="1:7" s="11" customFormat="1" ht="12.75" customHeight="1">
      <c r="A52" s="10"/>
      <c r="B52" s="24"/>
      <c r="C52" s="41"/>
      <c r="D52" s="41"/>
      <c r="E52" s="41"/>
      <c r="F52" s="41"/>
      <c r="G52" s="42"/>
    </row>
    <row r="53" spans="1:7" s="11" customFormat="1" ht="12" customHeight="1">
      <c r="A53" s="10"/>
      <c r="B53" s="43" t="s">
        <v>69</v>
      </c>
      <c r="C53" s="10"/>
      <c r="D53" s="10"/>
      <c r="E53" s="10"/>
      <c r="F53" s="10"/>
      <c r="G53" s="42"/>
    </row>
    <row r="54" spans="1:7" s="11" customFormat="1" ht="12" customHeight="1">
      <c r="A54" s="10"/>
      <c r="B54" s="44" t="s">
        <v>39</v>
      </c>
      <c r="C54" s="45"/>
      <c r="D54" s="45"/>
      <c r="E54" s="45"/>
      <c r="F54" s="45"/>
      <c r="G54" s="46"/>
    </row>
    <row r="55" spans="1:7" s="11" customFormat="1" ht="12" customHeight="1">
      <c r="A55" s="10"/>
      <c r="B55" s="47" t="s">
        <v>40</v>
      </c>
      <c r="C55" s="10"/>
      <c r="D55" s="10"/>
      <c r="E55" s="10"/>
      <c r="F55" s="10"/>
      <c r="G55" s="48"/>
    </row>
    <row r="56" spans="1:7" s="11" customFormat="1" ht="12" customHeight="1">
      <c r="A56" s="10"/>
      <c r="B56" s="47" t="s">
        <v>41</v>
      </c>
      <c r="C56" s="10"/>
      <c r="D56" s="10"/>
      <c r="E56" s="10"/>
      <c r="F56" s="10"/>
      <c r="G56" s="48"/>
    </row>
    <row r="57" spans="1:7" s="11" customFormat="1" ht="12" customHeight="1">
      <c r="A57" s="10"/>
      <c r="B57" s="47" t="s">
        <v>42</v>
      </c>
      <c r="C57" s="10"/>
      <c r="D57" s="10"/>
      <c r="E57" s="10"/>
      <c r="F57" s="10"/>
      <c r="G57" s="48"/>
    </row>
    <row r="58" spans="1:7" s="11" customFormat="1" ht="12" customHeight="1">
      <c r="A58" s="10"/>
      <c r="B58" s="47" t="s">
        <v>43</v>
      </c>
      <c r="C58" s="10"/>
      <c r="D58" s="10"/>
      <c r="E58" s="10"/>
      <c r="F58" s="10"/>
      <c r="G58" s="48"/>
    </row>
    <row r="59" spans="1:7" s="11" customFormat="1" ht="12.75" customHeight="1">
      <c r="A59" s="10"/>
      <c r="B59" s="49" t="s">
        <v>44</v>
      </c>
      <c r="C59" s="50"/>
      <c r="D59" s="50"/>
      <c r="E59" s="50"/>
      <c r="F59" s="50"/>
      <c r="G59" s="51"/>
    </row>
    <row r="60" spans="1:7" s="11" customFormat="1" ht="12.75" customHeight="1">
      <c r="A60" s="10"/>
      <c r="B60" s="24"/>
      <c r="C60" s="10"/>
      <c r="D60" s="10"/>
      <c r="E60" s="10"/>
      <c r="F60" s="10"/>
      <c r="G60" s="42"/>
    </row>
    <row r="61" spans="1:7" s="11" customFormat="1" ht="15" customHeight="1">
      <c r="A61" s="10"/>
      <c r="B61" s="78" t="s">
        <v>45</v>
      </c>
      <c r="C61" s="79"/>
      <c r="D61" s="52"/>
      <c r="E61" s="53"/>
      <c r="F61" s="53"/>
      <c r="G61" s="42"/>
    </row>
    <row r="62" spans="1:7" s="11" customFormat="1" ht="12" customHeight="1">
      <c r="A62" s="10"/>
      <c r="B62" s="54" t="s">
        <v>32</v>
      </c>
      <c r="C62" s="54" t="s">
        <v>46</v>
      </c>
      <c r="D62" s="55" t="s">
        <v>47</v>
      </c>
      <c r="E62" s="53"/>
      <c r="F62" s="53"/>
      <c r="G62" s="42"/>
    </row>
    <row r="63" spans="1:7" s="11" customFormat="1" ht="12" customHeight="1">
      <c r="A63" s="10"/>
      <c r="B63" s="56" t="s">
        <v>48</v>
      </c>
      <c r="C63" s="57">
        <f>G23</f>
        <v>250000</v>
      </c>
      <c r="D63" s="58">
        <f>(C63/C69)</f>
        <v>0.272186611140598</v>
      </c>
      <c r="E63" s="53"/>
      <c r="F63" s="53"/>
      <c r="G63" s="42"/>
    </row>
    <row r="64" spans="1:7" s="11" customFormat="1" ht="12" customHeight="1">
      <c r="A64" s="10"/>
      <c r="B64" s="56" t="s">
        <v>49</v>
      </c>
      <c r="C64" s="57">
        <f>G28</f>
        <v>0</v>
      </c>
      <c r="D64" s="58">
        <f>C64/C69</f>
        <v>0</v>
      </c>
      <c r="E64" s="53"/>
      <c r="F64" s="53"/>
      <c r="G64" s="42"/>
    </row>
    <row r="65" spans="1:7" s="11" customFormat="1" ht="12" customHeight="1">
      <c r="A65" s="10"/>
      <c r="B65" s="56" t="s">
        <v>50</v>
      </c>
      <c r="C65" s="57">
        <f>G33</f>
        <v>0</v>
      </c>
      <c r="D65" s="58">
        <f>(C65/C69)</f>
        <v>0</v>
      </c>
      <c r="E65" s="53"/>
      <c r="F65" s="53"/>
      <c r="G65" s="42"/>
    </row>
    <row r="66" spans="1:7" s="11" customFormat="1" ht="12" customHeight="1">
      <c r="A66" s="10"/>
      <c r="B66" s="56" t="s">
        <v>26</v>
      </c>
      <c r="C66" s="57">
        <f>G39</f>
        <v>624750</v>
      </c>
      <c r="D66" s="58">
        <f>(C66/C69)</f>
        <v>0.68019434124035438</v>
      </c>
      <c r="E66" s="53"/>
      <c r="F66" s="53"/>
      <c r="G66" s="42"/>
    </row>
    <row r="67" spans="1:7" s="11" customFormat="1" ht="12" customHeight="1">
      <c r="A67" s="10"/>
      <c r="B67" s="56" t="s">
        <v>51</v>
      </c>
      <c r="C67" s="59"/>
      <c r="D67" s="58">
        <f>(C67/C69)</f>
        <v>0</v>
      </c>
      <c r="E67" s="60"/>
      <c r="F67" s="60"/>
      <c r="G67" s="42"/>
    </row>
    <row r="68" spans="1:7" s="11" customFormat="1" ht="12" customHeight="1">
      <c r="A68" s="10"/>
      <c r="B68" s="56" t="s">
        <v>52</v>
      </c>
      <c r="C68" s="59">
        <f>G47</f>
        <v>43737.5</v>
      </c>
      <c r="D68" s="58">
        <f>(C68/C69)</f>
        <v>4.7619047619047616E-2</v>
      </c>
      <c r="E68" s="60"/>
      <c r="F68" s="60"/>
      <c r="G68" s="42"/>
    </row>
    <row r="69" spans="1:7" s="11" customFormat="1" ht="12.75" customHeight="1">
      <c r="A69" s="10"/>
      <c r="B69" s="54" t="s">
        <v>53</v>
      </c>
      <c r="C69" s="61">
        <f>SUM(C63:C68)</f>
        <v>918487.5</v>
      </c>
      <c r="D69" s="62">
        <f>SUM(D63:D68)</f>
        <v>1</v>
      </c>
      <c r="E69" s="60"/>
      <c r="F69" s="60"/>
      <c r="G69" s="42"/>
    </row>
    <row r="70" spans="1:7" s="11" customFormat="1" ht="12" customHeight="1">
      <c r="A70" s="10"/>
      <c r="B70" s="24"/>
      <c r="C70" s="41"/>
      <c r="D70" s="41"/>
      <c r="E70" s="41"/>
      <c r="F70" s="41"/>
      <c r="G70" s="42"/>
    </row>
    <row r="71" spans="1:7" s="11" customFormat="1" ht="12.75" customHeight="1">
      <c r="A71" s="10"/>
      <c r="B71" s="9"/>
      <c r="C71" s="41"/>
      <c r="D71" s="41"/>
      <c r="E71" s="41"/>
      <c r="F71" s="41"/>
      <c r="G71" s="42"/>
    </row>
    <row r="72" spans="1:7" s="11" customFormat="1" ht="12" customHeight="1">
      <c r="A72" s="10"/>
      <c r="B72" s="63"/>
      <c r="C72" s="64" t="s">
        <v>76</v>
      </c>
      <c r="D72" s="63"/>
      <c r="E72" s="63"/>
      <c r="F72" s="60"/>
      <c r="G72" s="42"/>
    </row>
    <row r="73" spans="1:7" s="11" customFormat="1" ht="12" customHeight="1">
      <c r="A73" s="10"/>
      <c r="B73" s="54" t="s">
        <v>70</v>
      </c>
      <c r="C73" s="73">
        <v>3400</v>
      </c>
      <c r="D73" s="73">
        <v>3500</v>
      </c>
      <c r="E73" s="73">
        <v>3600</v>
      </c>
      <c r="F73" s="65"/>
      <c r="G73" s="66"/>
    </row>
    <row r="74" spans="1:7" s="11" customFormat="1" ht="12.75" customHeight="1">
      <c r="A74" s="10"/>
      <c r="B74" s="54" t="s">
        <v>71</v>
      </c>
      <c r="C74" s="61">
        <f>(G48/C73)</f>
        <v>270.14338235294116</v>
      </c>
      <c r="D74" s="61">
        <f>(G48/D73)</f>
        <v>262.42500000000001</v>
      </c>
      <c r="E74" s="61">
        <f>(G48/E73)</f>
        <v>255.13541666666666</v>
      </c>
      <c r="F74" s="65"/>
      <c r="G74" s="66"/>
    </row>
    <row r="75" spans="1:7" s="11" customFormat="1" ht="15.6" customHeight="1">
      <c r="A75" s="10"/>
      <c r="B75" s="40" t="s">
        <v>54</v>
      </c>
      <c r="C75" s="10"/>
      <c r="D75" s="10"/>
      <c r="E75" s="10"/>
      <c r="F75" s="10"/>
      <c r="G75" s="10"/>
    </row>
  </sheetData>
  <mergeCells count="8">
    <mergeCell ref="B17:G17"/>
    <mergeCell ref="B61:C61"/>
    <mergeCell ref="E9:F9"/>
    <mergeCell ref="E10:F10"/>
    <mergeCell ref="E11:F11"/>
    <mergeCell ref="E13:F13"/>
    <mergeCell ref="E14:F14"/>
    <mergeCell ref="E15:F15"/>
  </mergeCells>
  <pageMargins left="0.31496062992125984" right="0.31496062992125984" top="0.35433070866141736" bottom="0.35433070866141736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AVICULTURA</vt:lpstr>
      <vt:lpstr>AVICULTURA!Área_de_impresión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cp:lastPrinted>2023-03-27T16:07:13Z</cp:lastPrinted>
  <dcterms:created xsi:type="dcterms:W3CDTF">2020-11-27T12:49:26Z</dcterms:created>
  <dcterms:modified xsi:type="dcterms:W3CDTF">2023-04-27T12:12:56Z</dcterms:modified>
</cp:coreProperties>
</file>