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1" i="1" s="1"/>
  <c r="G21" i="1"/>
  <c r="G24" i="1" s="1"/>
  <c r="C67" i="1" s="1"/>
  <c r="G12" i="1"/>
  <c r="G54" i="1" s="1"/>
  <c r="C69" i="1" l="1"/>
  <c r="C70" i="1"/>
  <c r="G51" i="1" l="1"/>
  <c r="G52" i="1" s="1"/>
  <c r="C72" i="1" s="1"/>
  <c r="G53" i="1" l="1"/>
  <c r="D78" i="1" l="1"/>
  <c r="G55" i="1"/>
  <c r="E78" i="1"/>
  <c r="C78" i="1"/>
  <c r="C73" i="1"/>
  <c r="D72" i="1" s="1"/>
  <c r="D70" i="1" l="1"/>
  <c r="D67" i="1"/>
  <c r="D71" i="1"/>
  <c r="D69" i="1"/>
  <c r="D73" i="1" l="1"/>
</calcChain>
</file>

<file path=xl/sharedStrings.xml><?xml version="1.0" encoding="utf-8"?>
<sst xmlns="http://schemas.openxmlformats.org/spreadsheetml/2006/main" count="128" uniqueCount="93">
  <si>
    <t>RUBRO O CULTIVO</t>
  </si>
  <si>
    <t>RENDIMIENTO (KG-CARNE/UP.)</t>
  </si>
  <si>
    <t>RAZA</t>
  </si>
  <si>
    <t>OVERO COLORADO-HEREFORD</t>
  </si>
  <si>
    <t>FECHA ESTIMADA  PRECIO VENTA</t>
  </si>
  <si>
    <t>TODO EL AÑO</t>
  </si>
  <si>
    <t>NIVEL TECNOLÓGICO</t>
  </si>
  <si>
    <t>MEDIO</t>
  </si>
  <si>
    <t>PRECIO ESPERADO ($/KG-CARNE)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</si>
  <si>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</si>
  <si>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</si>
  <si>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</si>
  <si>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</si>
  <si>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</si>
  <si>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</si>
  <si>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VENTA</t>
  </si>
  <si>
    <t>FECHA PRECIO INSUMOS</t>
  </si>
  <si>
    <t>CONTINGENCIA</t>
  </si>
  <si>
    <t>SEQUIA</t>
  </si>
  <si>
    <t>COSTOS DIRECTOS DE PRODUCCIÓN PLANTEL DE 15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</si>
  <si>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</si>
  <si>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</si>
  <si>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</si>
  <si>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</si>
  <si>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</si>
  <si>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</si>
  <si>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</si>
  <si>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SUPERVISION REBAÑO</t>
  </si>
  <si>
    <t>JH</t>
  </si>
  <si>
    <t>APLICACIÓN TRATAMIENTO SANITARIO</t>
  </si>
  <si>
    <t>ALIMENTACION</t>
  </si>
  <si>
    <t>Subtotal Jornadas Hombre</t>
  </si>
  <si>
    <t>JORNADAS ANIMAL</t>
  </si>
  <si>
    <t>N/A</t>
  </si>
  <si>
    <t>Subtotal Jornadas Animal</t>
  </si>
  <si>
    <t>MAQUINARIA</t>
  </si>
  <si>
    <t>ELIMINACIÓN DESHECHOS</t>
  </si>
  <si>
    <t>Subtotal Costo Maquinaria</t>
  </si>
  <si>
    <t>INSUMOS</t>
  </si>
  <si>
    <t>Insumos</t>
  </si>
  <si>
    <t>Unidad (Kg/l/u)</t>
  </si>
  <si>
    <t>Cantidad (Kg/l/u)</t>
  </si>
  <si>
    <t>INSECT.ESPECIFICO( C/MOSCAS)</t>
  </si>
  <si>
    <t>DOSIS</t>
  </si>
  <si>
    <t>OCT-NOV.</t>
  </si>
  <si>
    <t>ANTIPARASITARIO(BOVIFORT)</t>
  </si>
  <si>
    <t>ML</t>
  </si>
  <si>
    <t>ANTICLOSTRIDIAL(VACUNA)</t>
  </si>
  <si>
    <t>ABRIL-OCT.</t>
  </si>
  <si>
    <t>RB-51(VACUNA C/BRUCELOSIS)</t>
  </si>
  <si>
    <t>Subtotal Insumos</t>
  </si>
  <si>
    <t>OTROS</t>
  </si>
  <si>
    <t>Item</t>
  </si>
  <si>
    <t>PRADERA SUPLEMENTARIA</t>
  </si>
  <si>
    <t>HA</t>
  </si>
  <si>
    <t>ABRIL-MAYO</t>
  </si>
  <si>
    <t>MANTENCIÓN PRADERA</t>
  </si>
  <si>
    <t>SUPLEMENTO FARDOS</t>
  </si>
  <si>
    <t>UN</t>
  </si>
  <si>
    <t>JUNIO-SEPT.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</si>
  <si>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</si>
  <si>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</si>
  <si>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</si>
  <si>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</si>
  <si>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</si>
  <si>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</si>
  <si>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</si>
  <si>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</si>
  <si>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</si>
  <si>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</si>
  <si>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</si>
  <si>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</si>
  <si>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</si>
  <si>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</si>
  <si>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</si>
  <si>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</si>
  <si>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</si>
  <si>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</si>
  <si>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</si>
  <si>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</si>
  <si>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</si>
  <si>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</si>
  <si>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</si>
  <si>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($/kg)</t>
  </si>
  <si>
    <t>Rendimiento (kg/UP)</t>
  </si>
  <si>
    <t>Costo unitario ($/kg) (*)</t>
  </si>
  <si>
    <t>(*): Este valor representa el valor mìnimo de venta del producto</t>
  </si>
  <si>
    <t xml:space="preserve">BOVINO CARNE </t>
  </si>
  <si>
    <t>JORNADA-UNID.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</si>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</sst>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95" zoomScaleNormal="95" workbookViewId="0">
      <selection activeCell="D15" sqref="D15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87</v>
      </c>
      <c r="D9" s="13"/>
      <c r="E9" s="101" t="s">
        <v>1</v>
      </c>
      <c r="F9" s="102"/>
      <c r="G9" s="63">
        <v>3000</v>
      </c>
    </row>
    <row r="10" spans="1:7" ht="21.75" customHeight="1">
      <c r="A10" s="11"/>
      <c r="B10" s="7" t="s">
        <v>2</v>
      </c>
      <c r="C10" s="10" t="s">
        <v>3</v>
      </c>
      <c r="D10" s="14"/>
      <c r="E10" s="99" t="s">
        <v>4</v>
      </c>
      <c r="F10" s="100"/>
      <c r="G10" s="8" t="s">
        <v>5</v>
      </c>
    </row>
    <row r="11" spans="1:7" ht="15" customHeight="1">
      <c r="A11" s="11"/>
      <c r="B11" s="7" t="s">
        <v>6</v>
      </c>
      <c r="C11" s="8" t="s">
        <v>7</v>
      </c>
      <c r="D11" s="14"/>
      <c r="E11" s="99" t="s">
        <v>8</v>
      </c>
      <c r="F11" s="100"/>
      <c r="G11" s="64">
        <v>2600</v>
      </c>
    </row>
    <row r="12" spans="1:7" ht="15" customHeight="1">
      <c r="A12" s="11"/>
      <c r="B12" s="7" t="s">
        <v>9</v>
      </c>
      <c r="C12" s="9" t="s">
        <v>89</v>
      </c>
      <c r="D12" s="14"/>
      <c r="E12" s="3" t="s">
        <v>10</v>
      </c>
      <c r="F12" s="65"/>
      <c r="G12" s="66">
        <f>(G9*G11)</f>
        <v>7800000</v>
      </c>
    </row>
    <row r="13" spans="1:7" ht="15" customHeight="1">
      <c r="A13" s="11"/>
      <c r="B13" s="7" t="s">
        <v>11</v>
      </c>
      <c r="C13" s="9" t="s">
        <v>90</v>
      </c>
      <c r="D13" s="14"/>
      <c r="E13" s="99" t="s">
        <v>12</v>
      </c>
      <c r="F13" s="100"/>
      <c r="G13" s="8" t="s">
        <v>13</v>
      </c>
    </row>
    <row r="14" spans="1:7" ht="28.5" customHeight="1">
      <c r="A14" s="11"/>
      <c r="B14" s="7" t="s">
        <v>14</v>
      </c>
      <c r="C14" s="9" t="s">
        <v>91</v>
      </c>
      <c r="D14" s="14"/>
      <c r="E14" s="99" t="s">
        <v>15</v>
      </c>
      <c r="F14" s="100"/>
      <c r="G14" s="8" t="s">
        <v>5</v>
      </c>
    </row>
    <row r="15" spans="1:7" ht="15">
      <c r="A15" s="11"/>
      <c r="B15" s="7" t="s">
        <v>16</v>
      </c>
      <c r="C15" s="8" t="s">
        <v>92</v>
      </c>
      <c r="D15" s="14"/>
      <c r="E15" s="103" t="s">
        <v>17</v>
      </c>
      <c r="F15" s="104"/>
      <c r="G15" s="9" t="s">
        <v>18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5" t="s">
        <v>19</v>
      </c>
      <c r="C17" s="106"/>
      <c r="D17" s="106"/>
      <c r="E17" s="106"/>
      <c r="F17" s="106"/>
      <c r="G17" s="106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20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21</v>
      </c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</row>
    <row r="21" spans="1:7" ht="12.75" customHeight="1">
      <c r="A21" s="11"/>
      <c r="B21" s="71" t="s">
        <v>27</v>
      </c>
      <c r="C21" s="72" t="s">
        <v>28</v>
      </c>
      <c r="D21" s="73">
        <v>5</v>
      </c>
      <c r="E21" s="72" t="s">
        <v>5</v>
      </c>
      <c r="F21" s="66">
        <v>35000</v>
      </c>
      <c r="G21" s="66">
        <f>(D21*F21)</f>
        <v>175000</v>
      </c>
    </row>
    <row r="22" spans="1:7" ht="26.25" customHeight="1">
      <c r="A22" s="11"/>
      <c r="B22" s="71" t="s">
        <v>29</v>
      </c>
      <c r="C22" s="72" t="s">
        <v>28</v>
      </c>
      <c r="D22" s="73">
        <v>1</v>
      </c>
      <c r="E22" s="72" t="s">
        <v>5</v>
      </c>
      <c r="F22" s="66">
        <v>35000</v>
      </c>
      <c r="G22" s="66">
        <f t="shared" ref="G22:G23" si="0">(D22*F22)</f>
        <v>35000</v>
      </c>
    </row>
    <row r="23" spans="1:7" ht="12.75" customHeight="1">
      <c r="A23" s="11"/>
      <c r="B23" s="71" t="s">
        <v>30</v>
      </c>
      <c r="C23" s="72" t="s">
        <v>28</v>
      </c>
      <c r="D23" s="73">
        <v>15</v>
      </c>
      <c r="E23" s="72" t="s">
        <v>5</v>
      </c>
      <c r="F23" s="66">
        <v>35000</v>
      </c>
      <c r="G23" s="66">
        <f t="shared" si="0"/>
        <v>525000</v>
      </c>
    </row>
    <row r="24" spans="1:7" ht="12.75" customHeight="1">
      <c r="A24" s="11"/>
      <c r="B24" s="77" t="s">
        <v>31</v>
      </c>
      <c r="C24" s="74"/>
      <c r="D24" s="74"/>
      <c r="E24" s="74"/>
      <c r="F24" s="75"/>
      <c r="G24" s="76">
        <f>SUM(G21:G23)</f>
        <v>735000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32</v>
      </c>
      <c r="C26" s="37"/>
      <c r="D26" s="37"/>
      <c r="E26" s="37"/>
      <c r="F26" s="38"/>
      <c r="G26" s="38"/>
    </row>
    <row r="27" spans="1:7" ht="24" customHeight="1">
      <c r="A27" s="11"/>
      <c r="B27" s="78" t="s">
        <v>21</v>
      </c>
      <c r="C27" s="68" t="s">
        <v>22</v>
      </c>
      <c r="D27" s="68" t="s">
        <v>23</v>
      </c>
      <c r="E27" s="78" t="s">
        <v>24</v>
      </c>
      <c r="F27" s="68" t="s">
        <v>25</v>
      </c>
      <c r="G27" s="78" t="s">
        <v>26</v>
      </c>
    </row>
    <row r="28" spans="1:7" ht="12" customHeight="1">
      <c r="A28" s="11"/>
      <c r="B28" s="96" t="s">
        <v>33</v>
      </c>
      <c r="C28" s="80"/>
      <c r="D28" s="80"/>
      <c r="E28" s="80"/>
      <c r="F28" s="79"/>
      <c r="G28" s="79"/>
    </row>
    <row r="29" spans="1:7" ht="12" customHeight="1">
      <c r="A29" s="11"/>
      <c r="B29" s="77" t="s">
        <v>34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35</v>
      </c>
      <c r="C31" s="37"/>
      <c r="D31" s="37"/>
      <c r="E31" s="37"/>
      <c r="F31" s="38"/>
      <c r="G31" s="38"/>
    </row>
    <row r="32" spans="1:7" ht="24" customHeight="1">
      <c r="A32" s="11"/>
      <c r="B32" s="78" t="s">
        <v>21</v>
      </c>
      <c r="C32" s="78" t="s">
        <v>22</v>
      </c>
      <c r="D32" s="78" t="s">
        <v>23</v>
      </c>
      <c r="E32" s="78" t="s">
        <v>24</v>
      </c>
      <c r="F32" s="68" t="s">
        <v>25</v>
      </c>
      <c r="G32" s="78" t="s">
        <v>26</v>
      </c>
    </row>
    <row r="33" spans="1:11" ht="15">
      <c r="A33" s="11"/>
      <c r="B33" s="81" t="s">
        <v>36</v>
      </c>
      <c r="C33" s="82" t="s">
        <v>54</v>
      </c>
      <c r="D33" s="97">
        <v>10</v>
      </c>
      <c r="E33" s="82" t="s">
        <v>5</v>
      </c>
      <c r="F33" s="66">
        <v>25000</v>
      </c>
      <c r="G33" s="66">
        <f>F33*D33</f>
        <v>250000</v>
      </c>
    </row>
    <row r="34" spans="1:11" ht="12.75" customHeight="1">
      <c r="A34" s="11"/>
      <c r="B34" s="77" t="s">
        <v>37</v>
      </c>
      <c r="C34" s="83"/>
      <c r="D34" s="83"/>
      <c r="E34" s="83"/>
      <c r="F34" s="84"/>
      <c r="G34" s="76">
        <f>SUM(G33)</f>
        <v>250000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38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39</v>
      </c>
      <c r="C37" s="68" t="s">
        <v>40</v>
      </c>
      <c r="D37" s="68" t="s">
        <v>41</v>
      </c>
      <c r="E37" s="68" t="s">
        <v>24</v>
      </c>
      <c r="F37" s="68" t="s">
        <v>25</v>
      </c>
      <c r="G37" s="68" t="s">
        <v>26</v>
      </c>
      <c r="K37" s="2"/>
    </row>
    <row r="38" spans="1:11" ht="12.75" customHeight="1">
      <c r="A38" s="11"/>
      <c r="B38" s="3" t="s">
        <v>42</v>
      </c>
      <c r="C38" s="4" t="s">
        <v>43</v>
      </c>
      <c r="D38" s="5">
        <v>50</v>
      </c>
      <c r="E38" s="4" t="s">
        <v>44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45</v>
      </c>
      <c r="C39" s="4" t="s">
        <v>46</v>
      </c>
      <c r="D39" s="5">
        <v>100</v>
      </c>
      <c r="E39" s="4" t="s">
        <v>44</v>
      </c>
      <c r="F39" s="6">
        <v>1000</v>
      </c>
      <c r="G39" s="6">
        <f t="shared" si="1"/>
        <v>100000</v>
      </c>
      <c r="J39" s="95"/>
    </row>
    <row r="40" spans="1:11" ht="12.75" customHeight="1">
      <c r="A40" s="11"/>
      <c r="B40" s="3" t="s">
        <v>47</v>
      </c>
      <c r="C40" s="4" t="s">
        <v>46</v>
      </c>
      <c r="D40" s="5">
        <v>50</v>
      </c>
      <c r="E40" s="4" t="s">
        <v>48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49</v>
      </c>
      <c r="C41" s="4" t="s">
        <v>46</v>
      </c>
      <c r="D41" s="5">
        <v>100</v>
      </c>
      <c r="E41" s="4" t="s">
        <v>44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50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51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52</v>
      </c>
      <c r="C45" s="68" t="s">
        <v>40</v>
      </c>
      <c r="D45" s="68" t="s">
        <v>88</v>
      </c>
      <c r="E45" s="78" t="s">
        <v>24</v>
      </c>
      <c r="F45" s="68" t="s">
        <v>25</v>
      </c>
      <c r="G45" s="78" t="s">
        <v>26</v>
      </c>
    </row>
    <row r="46" spans="1:11" ht="13.5" customHeight="1">
      <c r="A46" s="11"/>
      <c r="B46" s="69" t="s">
        <v>53</v>
      </c>
      <c r="C46" s="4" t="s">
        <v>54</v>
      </c>
      <c r="D46" s="6">
        <v>1</v>
      </c>
      <c r="E46" s="72" t="s">
        <v>55</v>
      </c>
      <c r="F46" s="6">
        <v>250000</v>
      </c>
      <c r="G46" s="6">
        <f>(D46*F46)</f>
        <v>250000</v>
      </c>
    </row>
    <row r="47" spans="1:11" ht="13.5" customHeight="1">
      <c r="A47" s="11"/>
      <c r="B47" s="69" t="s">
        <v>56</v>
      </c>
      <c r="C47" s="4" t="s">
        <v>54</v>
      </c>
      <c r="D47" s="6">
        <v>1</v>
      </c>
      <c r="E47" s="72" t="s">
        <v>5</v>
      </c>
      <c r="F47" s="6">
        <v>200000</v>
      </c>
      <c r="G47" s="6">
        <f>F47*D47</f>
        <v>200000</v>
      </c>
    </row>
    <row r="48" spans="1:11" ht="12.75" customHeight="1">
      <c r="A48" s="11"/>
      <c r="B48" s="69" t="s">
        <v>57</v>
      </c>
      <c r="C48" s="4" t="s">
        <v>58</v>
      </c>
      <c r="D48" s="6">
        <v>500</v>
      </c>
      <c r="E48" s="72" t="s">
        <v>59</v>
      </c>
      <c r="F48" s="6">
        <v>7000</v>
      </c>
      <c r="G48" s="6">
        <f t="shared" ref="G48" si="2">(D48*F48)</f>
        <v>3500000</v>
      </c>
    </row>
    <row r="49" spans="1:7" ht="13.5" customHeight="1">
      <c r="A49" s="11"/>
      <c r="B49" s="77" t="s">
        <v>60</v>
      </c>
      <c r="C49" s="74"/>
      <c r="D49" s="74"/>
      <c r="E49" s="74"/>
      <c r="F49" s="75"/>
      <c r="G49" s="76">
        <f>SUM(G46:G48)</f>
        <v>3950000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61</v>
      </c>
      <c r="C51" s="86"/>
      <c r="D51" s="86"/>
      <c r="E51" s="86"/>
      <c r="F51" s="86"/>
      <c r="G51" s="87">
        <f>G24+G34+G42+G49</f>
        <v>5198000</v>
      </c>
    </row>
    <row r="52" spans="1:7" ht="12" customHeight="1">
      <c r="A52" s="11"/>
      <c r="B52" s="88" t="s">
        <v>62</v>
      </c>
      <c r="C52" s="33"/>
      <c r="D52" s="33"/>
      <c r="E52" s="33"/>
      <c r="F52" s="33"/>
      <c r="G52" s="89">
        <f>G51*0.05</f>
        <v>259900</v>
      </c>
    </row>
    <row r="53" spans="1:7" ht="12" customHeight="1">
      <c r="A53" s="11"/>
      <c r="B53" s="90" t="s">
        <v>63</v>
      </c>
      <c r="C53" s="39"/>
      <c r="D53" s="39"/>
      <c r="E53" s="39"/>
      <c r="F53" s="39"/>
      <c r="G53" s="91">
        <f>G52+G51</f>
        <v>5457900</v>
      </c>
    </row>
    <row r="54" spans="1:7" ht="12" customHeight="1">
      <c r="A54" s="11"/>
      <c r="B54" s="88" t="s">
        <v>64</v>
      </c>
      <c r="C54" s="33"/>
      <c r="D54" s="33"/>
      <c r="E54" s="33"/>
      <c r="F54" s="33"/>
      <c r="G54" s="89">
        <f>G12</f>
        <v>7800000</v>
      </c>
    </row>
    <row r="55" spans="1:7" ht="12" customHeight="1">
      <c r="A55" s="11"/>
      <c r="B55" s="92" t="s">
        <v>65</v>
      </c>
      <c r="C55" s="93"/>
      <c r="D55" s="93"/>
      <c r="E55" s="93"/>
      <c r="F55" s="93"/>
      <c r="G55" s="94">
        <f>G54-G53</f>
        <v>2342100</v>
      </c>
    </row>
    <row r="56" spans="1:7" ht="12" customHeight="1" thickBot="1">
      <c r="A56" s="11"/>
      <c r="B56" s="17" t="s">
        <v>66</v>
      </c>
      <c r="C56" s="18"/>
      <c r="D56" s="18"/>
      <c r="E56" s="18"/>
      <c r="F56" s="18"/>
      <c r="G56" s="19"/>
    </row>
    <row r="57" spans="1:7" ht="12" customHeight="1">
      <c r="A57" s="11"/>
      <c r="B57" s="40" t="s">
        <v>67</v>
      </c>
      <c r="C57" s="41"/>
      <c r="D57" s="41"/>
      <c r="E57" s="41"/>
      <c r="F57" s="42"/>
      <c r="G57" s="19"/>
    </row>
    <row r="58" spans="1:7" ht="12" customHeight="1">
      <c r="A58" s="11"/>
      <c r="B58" s="43" t="s">
        <v>68</v>
      </c>
      <c r="C58" s="15"/>
      <c r="D58" s="15"/>
      <c r="E58" s="15"/>
      <c r="F58" s="44"/>
      <c r="G58" s="19"/>
    </row>
    <row r="59" spans="1:7" ht="12" customHeight="1">
      <c r="A59" s="11"/>
      <c r="B59" s="43" t="s">
        <v>69</v>
      </c>
      <c r="C59" s="15"/>
      <c r="D59" s="15"/>
      <c r="E59" s="15"/>
      <c r="F59" s="44"/>
      <c r="G59" s="19"/>
    </row>
    <row r="60" spans="1:7" ht="12" customHeight="1">
      <c r="A60" s="11"/>
      <c r="B60" s="43" t="s">
        <v>70</v>
      </c>
      <c r="C60" s="15"/>
      <c r="D60" s="15"/>
      <c r="E60" s="15"/>
      <c r="F60" s="44"/>
      <c r="G60" s="19"/>
    </row>
    <row r="61" spans="1:7" ht="12" customHeight="1">
      <c r="A61" s="11"/>
      <c r="B61" s="43" t="s">
        <v>71</v>
      </c>
      <c r="C61" s="15"/>
      <c r="D61" s="15"/>
      <c r="E61" s="15"/>
      <c r="F61" s="44"/>
      <c r="G61" s="19"/>
    </row>
    <row r="62" spans="1:7" ht="12" customHeight="1">
      <c r="A62" s="11"/>
      <c r="B62" s="43" t="s">
        <v>72</v>
      </c>
      <c r="C62" s="15"/>
      <c r="D62" s="15"/>
      <c r="E62" s="15"/>
      <c r="F62" s="44"/>
      <c r="G62" s="19"/>
    </row>
    <row r="63" spans="1:7" ht="12.75" customHeight="1" thickBot="1">
      <c r="A63" s="11"/>
      <c r="B63" s="45" t="s">
        <v>73</v>
      </c>
      <c r="C63" s="46"/>
      <c r="D63" s="46"/>
      <c r="E63" s="46"/>
      <c r="F63" s="47"/>
      <c r="G63" s="19"/>
    </row>
    <row r="64" spans="1:7" ht="12.75" customHeight="1">
      <c r="A64" s="11"/>
      <c r="B64" s="16"/>
      <c r="C64" s="15"/>
      <c r="D64" s="15"/>
      <c r="E64" s="15"/>
      <c r="F64" s="15"/>
      <c r="G64" s="19"/>
    </row>
    <row r="65" spans="1:7" ht="15" customHeight="1">
      <c r="A65" s="11"/>
      <c r="B65" s="98" t="s">
        <v>74</v>
      </c>
      <c r="C65" s="98"/>
      <c r="D65" s="48"/>
      <c r="E65" s="20"/>
      <c r="F65" s="20"/>
      <c r="G65" s="19"/>
    </row>
    <row r="66" spans="1:7" ht="12" customHeight="1">
      <c r="A66" s="11"/>
      <c r="B66" s="49" t="s">
        <v>52</v>
      </c>
      <c r="C66" s="49" t="s">
        <v>75</v>
      </c>
      <c r="D66" s="50" t="s">
        <v>76</v>
      </c>
      <c r="E66" s="20"/>
      <c r="F66" s="20"/>
      <c r="G66" s="19"/>
    </row>
    <row r="67" spans="1:7" ht="12" customHeight="1">
      <c r="A67" s="11"/>
      <c r="B67" s="51" t="s">
        <v>77</v>
      </c>
      <c r="C67" s="52">
        <f>G24</f>
        <v>735000</v>
      </c>
      <c r="D67" s="53">
        <f>(C67/C73)</f>
        <v>0.13466717968449404</v>
      </c>
      <c r="E67" s="20"/>
      <c r="F67" s="20"/>
      <c r="G67" s="19"/>
    </row>
    <row r="68" spans="1:7" ht="12" customHeight="1">
      <c r="A68" s="11"/>
      <c r="B68" s="51" t="s">
        <v>78</v>
      </c>
      <c r="C68" s="54">
        <v>0</v>
      </c>
      <c r="D68" s="53">
        <v>0</v>
      </c>
      <c r="E68" s="20"/>
      <c r="F68" s="20"/>
      <c r="G68" s="19"/>
    </row>
    <row r="69" spans="1:7" ht="12" customHeight="1">
      <c r="A69" s="11"/>
      <c r="B69" s="51" t="s">
        <v>79</v>
      </c>
      <c r="C69" s="52">
        <f>G34</f>
        <v>250000</v>
      </c>
      <c r="D69" s="53">
        <f>(C69/C73)</f>
        <v>4.5805163157991172E-2</v>
      </c>
      <c r="E69" s="20"/>
      <c r="F69" s="20"/>
      <c r="G69" s="19"/>
    </row>
    <row r="70" spans="1:7" ht="12" customHeight="1">
      <c r="A70" s="11"/>
      <c r="B70" s="51" t="s">
        <v>39</v>
      </c>
      <c r="C70" s="52">
        <f>G42</f>
        <v>263000</v>
      </c>
      <c r="D70" s="53">
        <f>(C70/C73)</f>
        <v>4.818703164220671E-2</v>
      </c>
      <c r="E70" s="20"/>
      <c r="F70" s="20"/>
      <c r="G70" s="19"/>
    </row>
    <row r="71" spans="1:7" ht="12" customHeight="1">
      <c r="A71" s="11"/>
      <c r="B71" s="51" t="s">
        <v>80</v>
      </c>
      <c r="C71" s="55">
        <f>G49</f>
        <v>3950000</v>
      </c>
      <c r="D71" s="53">
        <f>(C71/C73)</f>
        <v>0.72372157789626046</v>
      </c>
      <c r="E71" s="21"/>
      <c r="F71" s="21"/>
      <c r="G71" s="19"/>
    </row>
    <row r="72" spans="1:7" ht="12" customHeight="1">
      <c r="A72" s="11"/>
      <c r="B72" s="51" t="s">
        <v>81</v>
      </c>
      <c r="C72" s="55">
        <f>G52</f>
        <v>259900</v>
      </c>
      <c r="D72" s="53">
        <f>(C72/C73)</f>
        <v>4.7619047619047616E-2</v>
      </c>
      <c r="E72" s="21"/>
      <c r="F72" s="21"/>
      <c r="G72" s="19"/>
    </row>
    <row r="73" spans="1:7" ht="12.75" customHeight="1">
      <c r="A73" s="11"/>
      <c r="B73" s="49" t="s">
        <v>82</v>
      </c>
      <c r="C73" s="56">
        <f>SUM(C67:C72)</f>
        <v>5457900</v>
      </c>
      <c r="D73" s="57">
        <f>SUM(D67:D72)</f>
        <v>1</v>
      </c>
      <c r="E73" s="21"/>
      <c r="F73" s="21"/>
      <c r="G73" s="19"/>
    </row>
    <row r="74" spans="1:7" ht="12" customHeight="1">
      <c r="A74" s="11"/>
      <c r="B74" s="16"/>
      <c r="C74" s="18"/>
      <c r="D74" s="18"/>
      <c r="E74" s="18"/>
      <c r="F74" s="18"/>
      <c r="G74" s="19"/>
    </row>
    <row r="75" spans="1:7" ht="12.75" customHeight="1">
      <c r="A75" s="11"/>
      <c r="B75" s="22"/>
      <c r="C75" s="18"/>
      <c r="D75" s="18"/>
      <c r="E75" s="18"/>
      <c r="F75" s="18"/>
      <c r="G75" s="19"/>
    </row>
    <row r="76" spans="1:7" ht="12" customHeight="1">
      <c r="A76" s="11"/>
      <c r="B76" s="58"/>
      <c r="C76" s="59" t="s">
        <v>83</v>
      </c>
      <c r="D76" s="58"/>
      <c r="E76" s="58"/>
      <c r="F76" s="21"/>
      <c r="G76" s="19"/>
    </row>
    <row r="77" spans="1:7" ht="12" customHeight="1">
      <c r="A77" s="11"/>
      <c r="B77" s="49" t="s">
        <v>84</v>
      </c>
      <c r="C77" s="60">
        <v>2000</v>
      </c>
      <c r="D77" s="60">
        <v>3000</v>
      </c>
      <c r="E77" s="60">
        <v>4000</v>
      </c>
      <c r="F77" s="23"/>
      <c r="G77" s="24"/>
    </row>
    <row r="78" spans="1:7" ht="12.75" customHeight="1">
      <c r="A78" s="11"/>
      <c r="B78" s="49" t="s">
        <v>85</v>
      </c>
      <c r="C78" s="60">
        <f>(G53/C77)</f>
        <v>2728.95</v>
      </c>
      <c r="D78" s="60">
        <f>(G53/3000)</f>
        <v>1819.3</v>
      </c>
      <c r="E78" s="60">
        <f>(G53/E77)</f>
        <v>1364.4749999999999</v>
      </c>
      <c r="F78" s="23"/>
      <c r="G78" s="24"/>
    </row>
    <row r="79" spans="1:7" ht="15.6" customHeight="1">
      <c r="A79" s="11"/>
      <c r="B79" s="17" t="s">
        <v>86</v>
      </c>
      <c r="C79" s="15"/>
      <c r="D79" s="15"/>
      <c r="E79" s="15"/>
      <c r="F79" s="15"/>
      <c r="G79" s="15"/>
    </row>
    <row r="80" spans="1:7" ht="11.25" customHeight="1">
      <c r="B80" s="28"/>
      <c r="C80" s="28"/>
      <c r="D80" s="28"/>
      <c r="E80" s="28"/>
      <c r="F80" s="28"/>
      <c r="G80" s="28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2023-02-10T18:59:30Z</cp:lastPrinted>
  <dcterms:created xsi:type="dcterms:W3CDTF">2020-11-27T12:49:26Z</dcterms:created>
  <dcterms:modified xsi:type="dcterms:W3CDTF">2023-03-20T19:43:53Z</dcterms:modified>
  <cp:category/>
  <cp:contentStatus/>
</cp:coreProperties>
</file>