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Bovinos leche" sheetId="10" r:id="rId1"/>
  </sheets>
  <externalReferences>
    <externalReference r:id="rId2"/>
  </externalReferences>
  <definedNames>
    <definedName name="_xlnm.Print_Area" localSheetId="0">'Bovinos leche'!$A$1:$G$98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0" l="1"/>
  <c r="G40" i="10"/>
  <c r="G64" i="10" l="1"/>
  <c r="G65" i="10" s="1"/>
  <c r="G54" i="10"/>
  <c r="G55" i="10"/>
  <c r="G56" i="10"/>
  <c r="G59" i="10"/>
  <c r="G57" i="10"/>
  <c r="G52" i="10"/>
  <c r="G51" i="10"/>
  <c r="G50" i="10"/>
  <c r="G49" i="10"/>
  <c r="G48" i="10"/>
  <c r="G47" i="10"/>
  <c r="G46" i="10"/>
  <c r="G45" i="10"/>
  <c r="G35" i="10"/>
  <c r="G29" i="10"/>
  <c r="G28" i="10"/>
  <c r="G27" i="10"/>
  <c r="G26" i="10"/>
  <c r="G25" i="10"/>
  <c r="G24" i="10"/>
  <c r="G15" i="10"/>
  <c r="G11" i="10"/>
  <c r="C85" i="10"/>
  <c r="C12" i="10"/>
  <c r="C11" i="10"/>
  <c r="G70" i="10" l="1"/>
  <c r="G60" i="10"/>
  <c r="C87" i="10" s="1"/>
  <c r="G30" i="10"/>
  <c r="C84" i="10" s="1"/>
  <c r="C86" i="10"/>
  <c r="G67" i="10" l="1"/>
  <c r="G68" i="10" s="1"/>
  <c r="C89" i="10" s="1"/>
  <c r="G69" i="10" l="1"/>
  <c r="D95" i="10" s="1"/>
  <c r="C90" i="10"/>
  <c r="D89" i="10" s="1"/>
  <c r="E95" i="10" l="1"/>
  <c r="G71" i="10"/>
  <c r="C95" i="10"/>
  <c r="D88" i="10"/>
  <c r="D86" i="10"/>
  <c r="D87" i="10"/>
  <c r="D84" i="10"/>
  <c r="D90" i="10" l="1"/>
</calcChain>
</file>

<file path=xl/sharedStrings.xml><?xml version="1.0" encoding="utf-8"?>
<sst xmlns="http://schemas.openxmlformats.org/spreadsheetml/2006/main" count="159" uniqueCount="109">
  <si>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</si>
  <si>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</si>
  <si>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</si>
  <si>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</si>
  <si>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</si>
  <si>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</si>
  <si>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</si>
  <si>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</si>
  <si>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</si>
  <si>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</si>
  <si>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</si>
  <si>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</si>
  <si>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</si>
  <si>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</si>
  <si>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</si>
  <si>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</si>
  <si>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</si>
  <si>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</si>
  <si>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</si>
  <si>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</si>
  <si>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</si>
  <si>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</si>
  <si>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</si>
  <si>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</si>
  <si>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</si>
  <si>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</si>
  <si>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</si>
  <si>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</si>
  <si>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</si>
  <si>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</si>
  <si>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</si>
  <si>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</si>
  <si>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</si>
  <si>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</si>
  <si>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</si>
  <si>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</si>
  <si>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</si>
  <si>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</si>
  <si>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</si>
  <si>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</si>
  <si>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</si>
  <si>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</si>
  <si>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</si>
  <si>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</si>
  <si>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</si>
  <si>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</si>
  <si>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</si>
  <si>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</si>
  <si>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</si>
  <si>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</si>
  <si>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</si>
  <si>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</si>
  <si>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</si>
  <si>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</si>
  <si>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</si>
  <si>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</si>
  <si>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</si>
  <si>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</si>
  <si>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Rendimiento (u/hà)</t>
  </si>
  <si>
    <t>Costo unitario ($/u) (*)</t>
  </si>
  <si>
    <t>ESCENARIOS COSTO UNITARIO  ($/kg)</t>
  </si>
  <si>
    <t>SEPTIEMBRE</t>
  </si>
  <si>
    <t>BOVINOS LECHE AUTOCONSUMO</t>
  </si>
  <si>
    <t>DOBLE PROPOSITO</t>
  </si>
  <si>
    <t>RENDIMIENTO (KG DE TERNERO/HÁ)</t>
  </si>
  <si>
    <t>FECHA ESTIMADA PRECIO DE VENTA</t>
  </si>
  <si>
    <t>ANUAL</t>
  </si>
  <si>
    <t>PRECIO ESPERADO</t>
  </si>
  <si>
    <t>INGRESO ESPERADO</t>
  </si>
  <si>
    <t>RENDIMIENTO (KG DE QUESO/HÁ) CONSIDERANDO PRODUCCIÓN DE 2141 LITROS POR VACA TEMPORADA</t>
  </si>
  <si>
    <t>PRECIO ESPERADO ($/lt/unidad)</t>
  </si>
  <si>
    <t>FERIA / VENTA EN PREDIO</t>
  </si>
  <si>
    <t>FECHA DE VENTA</t>
  </si>
  <si>
    <t>SEQUIA, ESTRÉS CALORICO, ENFERMEDADES</t>
  </si>
  <si>
    <t>OPERATIVO SANITARIO OTOÑO</t>
  </si>
  <si>
    <t>MARZO</t>
  </si>
  <si>
    <t>OPERATIVO SANITARIO PRIMAVERA</t>
  </si>
  <si>
    <t>MANEJO REPRODUCTIVO</t>
  </si>
  <si>
    <t>OCTUBRE-JULIO</t>
  </si>
  <si>
    <t>CASTRACION Y DESBOTONE</t>
  </si>
  <si>
    <t>REVACUNACIÓN TERNEROS</t>
  </si>
  <si>
    <t>APLICACIÓN DIIO</t>
  </si>
  <si>
    <t>MANEJO SANITARIO</t>
  </si>
  <si>
    <t>SOFOMAX</t>
  </si>
  <si>
    <t>ML</t>
  </si>
  <si>
    <t>MARZO/SEPTIEMBRE</t>
  </si>
  <si>
    <t>COSTRIBAC 8 GOLD</t>
  </si>
  <si>
    <t>JERINGAS 2 ML</t>
  </si>
  <si>
    <t>U</t>
  </si>
  <si>
    <t>ARETES CONTROL MOSCA DE LOS CUERNOS</t>
  </si>
  <si>
    <t>PRUEBA TUBERCULINA</t>
  </si>
  <si>
    <t>VACUNA CARBUNCLO</t>
  </si>
  <si>
    <t>VACUNA RB-51 PRE ENCASTE</t>
  </si>
  <si>
    <t>OCTUBRE</t>
  </si>
  <si>
    <t>DIIO</t>
  </si>
  <si>
    <t>SUPLEMENTACIÓN</t>
  </si>
  <si>
    <t>COFORTA</t>
  </si>
  <si>
    <t>MARZO-ABRIL/SEPTIEMBRE</t>
  </si>
  <si>
    <t>JERINGAS 10 ML</t>
  </si>
  <si>
    <t>FARDOS AVENA</t>
  </si>
  <si>
    <t>JULIO-AGOSTO</t>
  </si>
  <si>
    <t>COSETAN</t>
  </si>
  <si>
    <t>SC</t>
  </si>
  <si>
    <t>PRADERAS</t>
  </si>
  <si>
    <t>FERTILIZACION 0,5 HÁ PRADERA NATURAL CON FERTIYESO</t>
  </si>
  <si>
    <t>TON</t>
  </si>
  <si>
    <t>OTOÑO</t>
  </si>
  <si>
    <t>COSTOS DE ELABORACION DE QUESOS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</si>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</sst>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7" fillId="0" borderId="1"/>
    <xf numFmtId="166" fontId="18" fillId="0" borderId="1" applyFont="0" applyFill="0" applyBorder="0" applyAlignment="0" applyProtection="0"/>
  </cellStyleXfs>
  <cellXfs count="85">
    <xf numFmtId="0" fontId="0" fillId="0" borderId="0" xfId="0" applyFont="1" applyAlignment="1"/>
    <xf numFmtId="0" fontId="13" fillId="7" borderId="1" xfId="0" applyFont="1" applyFill="1" applyBorder="1" applyAlignment="1"/>
    <xf numFmtId="0" fontId="8" fillId="7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49" fontId="16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49" fontId="3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17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9" borderId="1" xfId="0" applyFont="1" applyFill="1" applyBorder="1" applyAlignment="1"/>
    <xf numFmtId="49" fontId="19" fillId="3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right" wrapText="1"/>
    </xf>
    <xf numFmtId="49" fontId="3" fillId="2" borderId="2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horizontal="right"/>
    </xf>
    <xf numFmtId="17" fontId="3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 wrapText="1"/>
    </xf>
    <xf numFmtId="3" fontId="20" fillId="10" borderId="2" xfId="0" applyNumberFormat="1" applyFont="1" applyFill="1" applyBorder="1" applyAlignment="1">
      <alignment horizontal="left" wrapText="1"/>
    </xf>
    <xf numFmtId="3" fontId="20" fillId="10" borderId="2" xfId="0" applyNumberFormat="1" applyFont="1" applyFill="1" applyBorder="1" applyAlignment="1">
      <alignment horizontal="center"/>
    </xf>
    <xf numFmtId="3" fontId="20" fillId="10" borderId="2" xfId="0" applyNumberFormat="1" applyFont="1" applyFill="1" applyBorder="1" applyAlignment="1">
      <alignment horizontal="right"/>
    </xf>
    <xf numFmtId="3" fontId="21" fillId="10" borderId="2" xfId="0" applyNumberFormat="1" applyFont="1" applyFill="1" applyBorder="1"/>
    <xf numFmtId="4" fontId="20" fillId="10" borderId="2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/>
    <xf numFmtId="3" fontId="3" fillId="0" borderId="2" xfId="0" applyNumberFormat="1" applyFont="1" applyBorder="1" applyAlignment="1">
      <alignment horizontal="center"/>
    </xf>
    <xf numFmtId="3" fontId="22" fillId="10" borderId="2" xfId="0" applyNumberFormat="1" applyFont="1" applyFill="1" applyBorder="1" applyAlignment="1">
      <alignment horizontal="left" wrapText="1"/>
    </xf>
    <xf numFmtId="3" fontId="21" fillId="10" borderId="2" xfId="0" applyNumberFormat="1" applyFont="1" applyFill="1" applyBorder="1" applyAlignment="1">
      <alignment horizontal="center" wrapText="1"/>
    </xf>
    <xf numFmtId="3" fontId="21" fillId="10" borderId="2" xfId="0" applyNumberFormat="1" applyFont="1" applyFill="1" applyBorder="1" applyAlignment="1">
      <alignment horizontal="right" wrapText="1"/>
    </xf>
    <xf numFmtId="3" fontId="21" fillId="10" borderId="2" xfId="0" applyNumberFormat="1" applyFont="1" applyFill="1" applyBorder="1" applyAlignment="1">
      <alignment wrapText="1"/>
    </xf>
    <xf numFmtId="3" fontId="21" fillId="10" borderId="2" xfId="0" applyNumberFormat="1" applyFont="1" applyFill="1" applyBorder="1" applyAlignment="1">
      <alignment horizontal="left" wrapText="1"/>
    </xf>
    <xf numFmtId="3" fontId="23" fillId="10" borderId="2" xfId="0" applyNumberFormat="1" applyFont="1" applyFill="1" applyBorder="1" applyAlignment="1">
      <alignment wrapText="1"/>
    </xf>
    <xf numFmtId="3" fontId="21" fillId="0" borderId="2" xfId="0" applyNumberFormat="1" applyFont="1" applyFill="1" applyBorder="1" applyAlignment="1">
      <alignment horizontal="left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right" vertical="center" wrapText="1"/>
    </xf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13" fillId="2" borderId="2" xfId="0" applyNumberFormat="1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0" fontId="11" fillId="8" borderId="2" xfId="0" applyNumberFormat="1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49" fontId="13" fillId="8" borderId="2" xfId="0" applyNumberFormat="1" applyFont="1" applyFill="1" applyBorder="1" applyAlignment="1"/>
    <xf numFmtId="9" fontId="11" fillId="8" borderId="2" xfId="0" applyNumberFormat="1" applyFont="1" applyFill="1" applyBorder="1" applyAlignment="1">
      <alignment vertical="center"/>
    </xf>
    <xf numFmtId="49" fontId="19" fillId="3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16" fillId="9" borderId="1" xfId="0" applyNumberFormat="1" applyFont="1" applyFill="1" applyBorder="1" applyAlignment="1">
      <alignment vertical="center"/>
    </xf>
    <xf numFmtId="0" fontId="11" fillId="9" borderId="1" xfId="0" applyFont="1" applyFill="1" applyBorder="1" applyAlignment="1">
      <alignment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47625</xdr:rowOff>
    </xdr:from>
    <xdr:to>
      <xdr:col>7</xdr:col>
      <xdr:colOff>19050</xdr:colOff>
      <xdr:row>6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" y="47625"/>
          <a:ext cx="6867526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96"/>
  <sheetViews>
    <sheetView tabSelected="1" workbookViewId="0">
      <selection sqref="A1:G98"/>
    </sheetView>
  </sheetViews>
  <sheetFormatPr baseColWidth="10" defaultRowHeight="15" x14ac:dyDescent="0.25"/>
  <cols>
    <col min="1" max="1" width="5.42578125" style="15" customWidth="1"/>
    <col min="2" max="2" width="19.5703125" style="15" customWidth="1"/>
    <col min="3" max="3" width="17.5703125" style="15" customWidth="1"/>
    <col min="4" max="4" width="11.42578125" style="15"/>
    <col min="5" max="5" width="21.85546875" style="15" customWidth="1"/>
    <col min="6" max="6" width="11.42578125" style="15"/>
    <col min="7" max="7" width="21" style="15" customWidth="1"/>
    <col min="8" max="16384" width="11.42578125" style="15"/>
  </cols>
  <sheetData>
    <row r="1" spans="2:7" x14ac:dyDescent="0.25">
      <c r="B1" s="16"/>
      <c r="C1" s="16"/>
      <c r="D1" s="16"/>
      <c r="E1" s="16"/>
      <c r="F1" s="16"/>
      <c r="G1" s="16"/>
    </row>
    <row r="2" spans="2:7" x14ac:dyDescent="0.25">
      <c r="B2" s="16"/>
      <c r="C2" s="16"/>
      <c r="D2" s="16"/>
      <c r="E2" s="16"/>
      <c r="F2" s="16"/>
      <c r="G2" s="16"/>
    </row>
    <row r="3" spans="2:7" x14ac:dyDescent="0.25">
      <c r="B3" s="16"/>
      <c r="C3" s="16"/>
      <c r="D3" s="16"/>
      <c r="E3" s="16"/>
      <c r="F3" s="16"/>
      <c r="G3" s="16"/>
    </row>
    <row r="4" spans="2:7" x14ac:dyDescent="0.25">
      <c r="B4" s="16"/>
      <c r="C4" s="16"/>
      <c r="D4" s="16"/>
      <c r="E4" s="16"/>
      <c r="F4" s="16"/>
      <c r="G4" s="16"/>
    </row>
    <row r="5" spans="2:7" x14ac:dyDescent="0.25">
      <c r="B5" s="16"/>
      <c r="C5" s="16"/>
      <c r="D5" s="16"/>
      <c r="E5" s="16"/>
      <c r="F5" s="16"/>
      <c r="G5" s="16"/>
    </row>
    <row r="6" spans="2:7" x14ac:dyDescent="0.25">
      <c r="B6" s="16"/>
      <c r="C6" s="16"/>
      <c r="D6" s="16"/>
      <c r="E6" s="16"/>
      <c r="F6" s="16"/>
      <c r="G6" s="16"/>
    </row>
    <row r="7" spans="2:7" x14ac:dyDescent="0.25">
      <c r="B7" s="16"/>
      <c r="C7" s="16"/>
      <c r="D7" s="16"/>
      <c r="E7" s="16"/>
      <c r="F7" s="16"/>
      <c r="G7" s="16"/>
    </row>
    <row r="8" spans="2:7" ht="25.5" x14ac:dyDescent="0.25">
      <c r="B8" s="48" t="s">
        <v>0</v>
      </c>
      <c r="C8" s="49" t="s">
        <v>62</v>
      </c>
      <c r="D8" s="17"/>
      <c r="E8" s="79" t="s">
        <v>64</v>
      </c>
      <c r="F8" s="79"/>
      <c r="G8" s="49">
        <v>250</v>
      </c>
    </row>
    <row r="9" spans="2:7" x14ac:dyDescent="0.25">
      <c r="B9" s="50" t="s">
        <v>1</v>
      </c>
      <c r="C9" s="49" t="s">
        <v>63</v>
      </c>
      <c r="D9" s="19"/>
      <c r="E9" s="80" t="s">
        <v>65</v>
      </c>
      <c r="F9" s="80"/>
      <c r="G9" s="49" t="s">
        <v>66</v>
      </c>
    </row>
    <row r="10" spans="2:7" x14ac:dyDescent="0.25">
      <c r="B10" s="50" t="s">
        <v>3</v>
      </c>
      <c r="C10" s="49" t="s">
        <v>4</v>
      </c>
      <c r="D10" s="19"/>
      <c r="E10" s="80" t="s">
        <v>67</v>
      </c>
      <c r="F10" s="80"/>
      <c r="G10" s="49">
        <v>2240</v>
      </c>
    </row>
    <row r="11" spans="2:7" ht="15" customHeight="1" x14ac:dyDescent="0.25">
      <c r="B11" s="50" t="s">
        <v>5</v>
      </c>
      <c r="C11" s="49" t="str">
        <f>'[1]Acelga crespa'!$C$9</f>
        <v>BIO BIO</v>
      </c>
      <c r="D11" s="19"/>
      <c r="E11" s="80" t="s">
        <v>68</v>
      </c>
      <c r="F11" s="80"/>
      <c r="G11" s="53">
        <f>G8*G10</f>
        <v>560000</v>
      </c>
    </row>
    <row r="12" spans="2:7" ht="30.75" customHeight="1" x14ac:dyDescent="0.25">
      <c r="B12" s="50" t="s">
        <v>7</v>
      </c>
      <c r="C12" s="51" t="str">
        <f>'[1]Acelga crespa'!$C$10</f>
        <v>CONCEPCION</v>
      </c>
      <c r="D12" s="19"/>
      <c r="E12" s="79" t="s">
        <v>69</v>
      </c>
      <c r="F12" s="79"/>
      <c r="G12" s="49">
        <v>214</v>
      </c>
    </row>
    <row r="13" spans="2:7" x14ac:dyDescent="0.25">
      <c r="B13" s="50" t="s">
        <v>9</v>
      </c>
      <c r="C13" s="51" t="s">
        <v>57</v>
      </c>
      <c r="D13" s="19"/>
      <c r="E13" s="80" t="s">
        <v>2</v>
      </c>
      <c r="F13" s="80"/>
      <c r="G13" s="49" t="s">
        <v>66</v>
      </c>
    </row>
    <row r="14" spans="2:7" x14ac:dyDescent="0.25">
      <c r="B14" s="50" t="s">
        <v>10</v>
      </c>
      <c r="C14" s="52">
        <v>44896</v>
      </c>
      <c r="D14" s="19"/>
      <c r="E14" s="80" t="s">
        <v>70</v>
      </c>
      <c r="F14" s="80"/>
      <c r="G14" s="49">
        <v>6250</v>
      </c>
    </row>
    <row r="15" spans="2:7" ht="15" customHeight="1" x14ac:dyDescent="0.25">
      <c r="B15" s="18"/>
      <c r="C15" s="20"/>
      <c r="D15" s="19"/>
      <c r="E15" s="80" t="s">
        <v>6</v>
      </c>
      <c r="F15" s="80"/>
      <c r="G15" s="53">
        <f>G8*G14</f>
        <v>1562500</v>
      </c>
    </row>
    <row r="16" spans="2:7" x14ac:dyDescent="0.25">
      <c r="B16" s="18"/>
      <c r="C16" s="20"/>
      <c r="D16" s="19"/>
      <c r="E16" s="80" t="s">
        <v>8</v>
      </c>
      <c r="F16" s="80"/>
      <c r="G16" s="49" t="s">
        <v>71</v>
      </c>
    </row>
    <row r="17" spans="2:7" ht="15" customHeight="1" x14ac:dyDescent="0.25">
      <c r="B17" s="18"/>
      <c r="C17" s="20"/>
      <c r="D17" s="19"/>
      <c r="E17" s="80" t="s">
        <v>72</v>
      </c>
      <c r="F17" s="80"/>
      <c r="G17" s="49" t="s">
        <v>66</v>
      </c>
    </row>
    <row r="18" spans="2:7" ht="25.5" x14ac:dyDescent="0.25">
      <c r="B18" s="18"/>
      <c r="C18" s="20"/>
      <c r="D18" s="19"/>
      <c r="E18" s="80" t="s">
        <v>11</v>
      </c>
      <c r="F18" s="80"/>
      <c r="G18" s="49" t="s">
        <v>73</v>
      </c>
    </row>
    <row r="19" spans="2:7" x14ac:dyDescent="0.25">
      <c r="B19" s="21"/>
      <c r="C19" s="22"/>
      <c r="D19" s="17"/>
      <c r="E19" s="17"/>
      <c r="F19" s="17"/>
      <c r="G19" s="23"/>
    </row>
    <row r="20" spans="2:7" x14ac:dyDescent="0.25">
      <c r="B20" s="81" t="s">
        <v>12</v>
      </c>
      <c r="C20" s="82"/>
      <c r="D20" s="82"/>
      <c r="E20" s="82"/>
      <c r="F20" s="82"/>
      <c r="G20" s="82"/>
    </row>
    <row r="21" spans="2:7" x14ac:dyDescent="0.25">
      <c r="B21" s="17"/>
      <c r="C21" s="24"/>
      <c r="D21" s="24"/>
      <c r="E21" s="24"/>
      <c r="F21" s="17"/>
      <c r="G21" s="17"/>
    </row>
    <row r="22" spans="2:7" x14ac:dyDescent="0.25">
      <c r="B22" s="25" t="s">
        <v>13</v>
      </c>
      <c r="C22" s="26"/>
      <c r="D22" s="26"/>
      <c r="E22" s="26"/>
      <c r="F22" s="26"/>
      <c r="G22" s="26"/>
    </row>
    <row r="23" spans="2:7" ht="24" x14ac:dyDescent="0.25">
      <c r="B23" s="27" t="s">
        <v>14</v>
      </c>
      <c r="C23" s="27" t="s">
        <v>15</v>
      </c>
      <c r="D23" s="27" t="s">
        <v>16</v>
      </c>
      <c r="E23" s="27" t="s">
        <v>17</v>
      </c>
      <c r="F23" s="27" t="s">
        <v>18</v>
      </c>
      <c r="G23" s="27" t="s">
        <v>19</v>
      </c>
    </row>
    <row r="24" spans="2:7" ht="25.5" x14ac:dyDescent="0.25">
      <c r="B24" s="54" t="s">
        <v>74</v>
      </c>
      <c r="C24" s="55" t="s">
        <v>20</v>
      </c>
      <c r="D24" s="58">
        <v>0.1</v>
      </c>
      <c r="E24" s="55" t="s">
        <v>75</v>
      </c>
      <c r="F24" s="56">
        <v>44800</v>
      </c>
      <c r="G24" s="57">
        <f>F24*D24</f>
        <v>4480</v>
      </c>
    </row>
    <row r="25" spans="2:7" ht="25.5" x14ac:dyDescent="0.25">
      <c r="B25" s="54" t="s">
        <v>76</v>
      </c>
      <c r="C25" s="55" t="s">
        <v>20</v>
      </c>
      <c r="D25" s="58">
        <v>0.1</v>
      </c>
      <c r="E25" s="55" t="s">
        <v>61</v>
      </c>
      <c r="F25" s="56">
        <v>44800</v>
      </c>
      <c r="G25" s="57">
        <f>F25*D25</f>
        <v>4480</v>
      </c>
    </row>
    <row r="26" spans="2:7" x14ac:dyDescent="0.25">
      <c r="B26" s="54" t="s">
        <v>77</v>
      </c>
      <c r="C26" s="55" t="s">
        <v>20</v>
      </c>
      <c r="D26" s="58">
        <v>0.3</v>
      </c>
      <c r="E26" s="55" t="s">
        <v>78</v>
      </c>
      <c r="F26" s="56">
        <v>44800</v>
      </c>
      <c r="G26" s="57">
        <f>D26*F26</f>
        <v>13440</v>
      </c>
    </row>
    <row r="27" spans="2:7" ht="25.5" x14ac:dyDescent="0.25">
      <c r="B27" s="54" t="s">
        <v>79</v>
      </c>
      <c r="C27" s="55" t="s">
        <v>20</v>
      </c>
      <c r="D27" s="58">
        <v>0.1</v>
      </c>
      <c r="E27" s="55" t="s">
        <v>66</v>
      </c>
      <c r="F27" s="56">
        <v>44800</v>
      </c>
      <c r="G27" s="57">
        <f>F27*D27</f>
        <v>4480</v>
      </c>
    </row>
    <row r="28" spans="2:7" ht="25.5" x14ac:dyDescent="0.25">
      <c r="B28" s="54" t="s">
        <v>80</v>
      </c>
      <c r="C28" s="55" t="s">
        <v>20</v>
      </c>
      <c r="D28" s="58">
        <v>0.1</v>
      </c>
      <c r="E28" s="55" t="s">
        <v>66</v>
      </c>
      <c r="F28" s="56">
        <v>44800</v>
      </c>
      <c r="G28" s="57">
        <f>F28*D28</f>
        <v>4480</v>
      </c>
    </row>
    <row r="29" spans="2:7" x14ac:dyDescent="0.25">
      <c r="B29" s="54" t="s">
        <v>81</v>
      </c>
      <c r="C29" s="55" t="s">
        <v>20</v>
      </c>
      <c r="D29" s="58">
        <v>0.1</v>
      </c>
      <c r="E29" s="55" t="s">
        <v>66</v>
      </c>
      <c r="F29" s="56">
        <v>44800</v>
      </c>
      <c r="G29" s="57">
        <f>F29*D29</f>
        <v>4480</v>
      </c>
    </row>
    <row r="30" spans="2:7" x14ac:dyDescent="0.25">
      <c r="B30" s="28" t="s">
        <v>21</v>
      </c>
      <c r="C30" s="29"/>
      <c r="D30" s="29"/>
      <c r="E30" s="29"/>
      <c r="F30" s="30"/>
      <c r="G30" s="31">
        <f>SUM(G24:G29)</f>
        <v>35840</v>
      </c>
    </row>
    <row r="31" spans="2:7" x14ac:dyDescent="0.25">
      <c r="B31" s="17"/>
      <c r="C31" s="17"/>
      <c r="D31" s="17"/>
      <c r="E31" s="17"/>
      <c r="F31" s="32"/>
      <c r="G31" s="32"/>
    </row>
    <row r="32" spans="2:7" x14ac:dyDescent="0.25">
      <c r="B32" s="25" t="s">
        <v>22</v>
      </c>
      <c r="C32" s="33"/>
      <c r="D32" s="33"/>
      <c r="E32" s="33"/>
      <c r="F32" s="26"/>
      <c r="G32" s="26"/>
    </row>
    <row r="33" spans="2:7" ht="24" x14ac:dyDescent="0.25">
      <c r="B33" s="34" t="s">
        <v>14</v>
      </c>
      <c r="C33" s="27" t="s">
        <v>15</v>
      </c>
      <c r="D33" s="27" t="s">
        <v>16</v>
      </c>
      <c r="E33" s="34" t="s">
        <v>17</v>
      </c>
      <c r="F33" s="27" t="s">
        <v>18</v>
      </c>
      <c r="G33" s="34" t="s">
        <v>19</v>
      </c>
    </row>
    <row r="34" spans="2:7" x14ac:dyDescent="0.25">
      <c r="B34" s="60"/>
      <c r="C34" s="60"/>
      <c r="D34" s="61">
        <v>0</v>
      </c>
      <c r="E34" s="60"/>
      <c r="F34" s="60"/>
      <c r="G34" s="60">
        <v>0</v>
      </c>
    </row>
    <row r="35" spans="2:7" x14ac:dyDescent="0.25">
      <c r="B35" s="31" t="s">
        <v>23</v>
      </c>
      <c r="C35" s="59"/>
      <c r="D35" s="59"/>
      <c r="E35" s="59"/>
      <c r="F35" s="31"/>
      <c r="G35" s="31">
        <f>SUM(G34:G34)</f>
        <v>0</v>
      </c>
    </row>
    <row r="36" spans="2:7" x14ac:dyDescent="0.25">
      <c r="B36" s="17"/>
      <c r="C36" s="17"/>
      <c r="D36" s="17"/>
      <c r="E36" s="17"/>
      <c r="F36" s="32"/>
      <c r="G36" s="32"/>
    </row>
    <row r="37" spans="2:7" x14ac:dyDescent="0.25">
      <c r="B37" s="25" t="s">
        <v>24</v>
      </c>
      <c r="C37" s="33"/>
      <c r="D37" s="33"/>
      <c r="E37" s="33"/>
      <c r="F37" s="26"/>
      <c r="G37" s="26"/>
    </row>
    <row r="38" spans="2:7" ht="24" x14ac:dyDescent="0.25">
      <c r="B38" s="34" t="s">
        <v>14</v>
      </c>
      <c r="C38" s="34" t="s">
        <v>15</v>
      </c>
      <c r="D38" s="34" t="s">
        <v>16</v>
      </c>
      <c r="E38" s="34" t="s">
        <v>17</v>
      </c>
      <c r="F38" s="27" t="s">
        <v>18</v>
      </c>
      <c r="G38" s="34" t="s">
        <v>19</v>
      </c>
    </row>
    <row r="39" spans="2:7" x14ac:dyDescent="0.25">
      <c r="B39" s="60"/>
      <c r="C39" s="60"/>
      <c r="D39" s="61">
        <v>0</v>
      </c>
      <c r="E39" s="60"/>
      <c r="F39" s="60"/>
      <c r="G39" s="60">
        <v>0</v>
      </c>
    </row>
    <row r="40" spans="2:7" x14ac:dyDescent="0.25">
      <c r="B40" s="28" t="s">
        <v>25</v>
      </c>
      <c r="C40" s="29"/>
      <c r="D40" s="29"/>
      <c r="E40" s="29"/>
      <c r="F40" s="30"/>
      <c r="G40" s="31">
        <f>SUM(G39:G39)</f>
        <v>0</v>
      </c>
    </row>
    <row r="41" spans="2:7" x14ac:dyDescent="0.25">
      <c r="B41" s="17"/>
      <c r="C41" s="17"/>
      <c r="D41" s="17"/>
      <c r="E41" s="17"/>
      <c r="F41" s="32"/>
      <c r="G41" s="32"/>
    </row>
    <row r="42" spans="2:7" x14ac:dyDescent="0.25">
      <c r="B42" s="25" t="s">
        <v>26</v>
      </c>
      <c r="C42" s="33"/>
      <c r="D42" s="33"/>
      <c r="E42" s="33"/>
      <c r="F42" s="26"/>
      <c r="G42" s="26"/>
    </row>
    <row r="43" spans="2:7" ht="24" x14ac:dyDescent="0.25">
      <c r="B43" s="27" t="s">
        <v>27</v>
      </c>
      <c r="C43" s="27" t="s">
        <v>28</v>
      </c>
      <c r="D43" s="27" t="s">
        <v>29</v>
      </c>
      <c r="E43" s="27" t="s">
        <v>17</v>
      </c>
      <c r="F43" s="27" t="s">
        <v>18</v>
      </c>
      <c r="G43" s="27" t="s">
        <v>19</v>
      </c>
    </row>
    <row r="44" spans="2:7" x14ac:dyDescent="0.25">
      <c r="B44" s="62" t="s">
        <v>82</v>
      </c>
      <c r="C44" s="63"/>
      <c r="D44" s="63"/>
      <c r="E44" s="63"/>
      <c r="F44" s="64"/>
      <c r="G44" s="65"/>
    </row>
    <row r="45" spans="2:7" x14ac:dyDescent="0.25">
      <c r="B45" s="66" t="s">
        <v>83</v>
      </c>
      <c r="C45" s="63" t="s">
        <v>84</v>
      </c>
      <c r="D45" s="63">
        <v>108</v>
      </c>
      <c r="E45" s="63" t="s">
        <v>85</v>
      </c>
      <c r="F45" s="64">
        <v>73</v>
      </c>
      <c r="G45" s="65">
        <f t="shared" ref="G45:G52" si="0">F45*D45</f>
        <v>7884</v>
      </c>
    </row>
    <row r="46" spans="2:7" x14ac:dyDescent="0.25">
      <c r="B46" s="66" t="s">
        <v>86</v>
      </c>
      <c r="C46" s="63" t="s">
        <v>84</v>
      </c>
      <c r="D46" s="63">
        <v>3</v>
      </c>
      <c r="E46" s="63" t="s">
        <v>85</v>
      </c>
      <c r="F46" s="64">
        <v>605</v>
      </c>
      <c r="G46" s="65">
        <f t="shared" si="0"/>
        <v>1815</v>
      </c>
    </row>
    <row r="47" spans="2:7" x14ac:dyDescent="0.25">
      <c r="B47" s="66" t="s">
        <v>87</v>
      </c>
      <c r="C47" s="63" t="s">
        <v>88</v>
      </c>
      <c r="D47" s="63">
        <v>6</v>
      </c>
      <c r="E47" s="63" t="s">
        <v>85</v>
      </c>
      <c r="F47" s="64">
        <v>146</v>
      </c>
      <c r="G47" s="65">
        <f t="shared" si="0"/>
        <v>876</v>
      </c>
    </row>
    <row r="48" spans="2:7" ht="25.5" x14ac:dyDescent="0.25">
      <c r="B48" s="66" t="s">
        <v>89</v>
      </c>
      <c r="C48" s="63" t="s">
        <v>88</v>
      </c>
      <c r="D48" s="63">
        <v>1</v>
      </c>
      <c r="E48" s="63" t="s">
        <v>61</v>
      </c>
      <c r="F48" s="64">
        <v>1624</v>
      </c>
      <c r="G48" s="65">
        <f t="shared" si="0"/>
        <v>1624</v>
      </c>
    </row>
    <row r="49" spans="2:7" x14ac:dyDescent="0.25">
      <c r="B49" s="66" t="s">
        <v>90</v>
      </c>
      <c r="C49" s="63" t="s">
        <v>88</v>
      </c>
      <c r="D49" s="63">
        <v>1</v>
      </c>
      <c r="E49" s="63" t="s">
        <v>85</v>
      </c>
      <c r="F49" s="64">
        <v>1568</v>
      </c>
      <c r="G49" s="65">
        <f t="shared" si="0"/>
        <v>1568</v>
      </c>
    </row>
    <row r="50" spans="2:7" x14ac:dyDescent="0.25">
      <c r="B50" s="66" t="s">
        <v>91</v>
      </c>
      <c r="C50" s="63" t="s">
        <v>88</v>
      </c>
      <c r="D50" s="63">
        <v>2</v>
      </c>
      <c r="E50" s="63" t="s">
        <v>85</v>
      </c>
      <c r="F50" s="64">
        <v>224</v>
      </c>
      <c r="G50" s="65">
        <f t="shared" si="0"/>
        <v>448</v>
      </c>
    </row>
    <row r="51" spans="2:7" ht="25.5" x14ac:dyDescent="0.25">
      <c r="B51" s="66" t="s">
        <v>92</v>
      </c>
      <c r="C51" s="63" t="s">
        <v>88</v>
      </c>
      <c r="D51" s="63">
        <v>1</v>
      </c>
      <c r="E51" s="63" t="s">
        <v>93</v>
      </c>
      <c r="F51" s="64">
        <v>2360</v>
      </c>
      <c r="G51" s="65">
        <f t="shared" si="0"/>
        <v>2360</v>
      </c>
    </row>
    <row r="52" spans="2:7" x14ac:dyDescent="0.25">
      <c r="B52" s="66" t="s">
        <v>94</v>
      </c>
      <c r="C52" s="63" t="s">
        <v>88</v>
      </c>
      <c r="D52" s="63">
        <v>1</v>
      </c>
      <c r="E52" s="63" t="s">
        <v>66</v>
      </c>
      <c r="F52" s="64">
        <v>4480</v>
      </c>
      <c r="G52" s="65">
        <f t="shared" si="0"/>
        <v>4480</v>
      </c>
    </row>
    <row r="53" spans="2:7" x14ac:dyDescent="0.25">
      <c r="B53" s="67" t="s">
        <v>95</v>
      </c>
      <c r="C53" s="63"/>
      <c r="D53" s="63"/>
      <c r="E53" s="63"/>
      <c r="F53" s="64"/>
      <c r="G53" s="65"/>
    </row>
    <row r="54" spans="2:7" x14ac:dyDescent="0.25">
      <c r="B54" s="66" t="s">
        <v>96</v>
      </c>
      <c r="C54" s="63" t="s">
        <v>84</v>
      </c>
      <c r="D54" s="63">
        <v>30</v>
      </c>
      <c r="E54" s="63" t="s">
        <v>97</v>
      </c>
      <c r="F54" s="64">
        <v>246</v>
      </c>
      <c r="G54" s="65">
        <f>F54*D54</f>
        <v>7380</v>
      </c>
    </row>
    <row r="55" spans="2:7" x14ac:dyDescent="0.25">
      <c r="B55" s="66" t="s">
        <v>98</v>
      </c>
      <c r="C55" s="63" t="s">
        <v>88</v>
      </c>
      <c r="D55" s="63">
        <v>3</v>
      </c>
      <c r="E55" s="63" t="s">
        <v>97</v>
      </c>
      <c r="F55" s="64">
        <v>280</v>
      </c>
      <c r="G55" s="65">
        <f>F55*D55</f>
        <v>840</v>
      </c>
    </row>
    <row r="56" spans="2:7" x14ac:dyDescent="0.25">
      <c r="B56" s="66" t="s">
        <v>99</v>
      </c>
      <c r="C56" s="63" t="s">
        <v>88</v>
      </c>
      <c r="D56" s="63">
        <v>108</v>
      </c>
      <c r="E56" s="63" t="s">
        <v>100</v>
      </c>
      <c r="F56" s="64">
        <v>3584</v>
      </c>
      <c r="G56" s="65">
        <f>F56*D56</f>
        <v>387072</v>
      </c>
    </row>
    <row r="57" spans="2:7" x14ac:dyDescent="0.25">
      <c r="B57" s="66" t="s">
        <v>101</v>
      </c>
      <c r="C57" s="63" t="s">
        <v>102</v>
      </c>
      <c r="D57" s="63">
        <v>8</v>
      </c>
      <c r="E57" s="63" t="s">
        <v>100</v>
      </c>
      <c r="F57" s="64">
        <v>14000</v>
      </c>
      <c r="G57" s="65">
        <f>F57*D57</f>
        <v>112000</v>
      </c>
    </row>
    <row r="58" spans="2:7" x14ac:dyDescent="0.25">
      <c r="B58" s="62" t="s">
        <v>103</v>
      </c>
      <c r="C58" s="63"/>
      <c r="D58" s="63"/>
      <c r="E58" s="63"/>
      <c r="F58" s="64"/>
      <c r="G58" s="65"/>
    </row>
    <row r="59" spans="2:7" ht="38.25" x14ac:dyDescent="0.25">
      <c r="B59" s="66" t="s">
        <v>104</v>
      </c>
      <c r="C59" s="63" t="s">
        <v>105</v>
      </c>
      <c r="D59" s="63">
        <v>1000</v>
      </c>
      <c r="E59" s="63" t="s">
        <v>106</v>
      </c>
      <c r="F59" s="64">
        <v>224</v>
      </c>
      <c r="G59" s="65">
        <f>F59*D59</f>
        <v>224000</v>
      </c>
    </row>
    <row r="60" spans="2:7" x14ac:dyDescent="0.25">
      <c r="B60" s="31" t="s">
        <v>30</v>
      </c>
      <c r="C60" s="59"/>
      <c r="D60" s="59"/>
      <c r="E60" s="59"/>
      <c r="F60" s="31"/>
      <c r="G60" s="31">
        <f>SUM(G44:G59)</f>
        <v>752347</v>
      </c>
    </row>
    <row r="61" spans="2:7" x14ac:dyDescent="0.25">
      <c r="B61" s="17"/>
      <c r="C61" s="17"/>
      <c r="D61" s="17"/>
      <c r="E61" s="38"/>
      <c r="F61" s="32"/>
      <c r="G61" s="32"/>
    </row>
    <row r="62" spans="2:7" x14ac:dyDescent="0.25">
      <c r="B62" s="25" t="s">
        <v>31</v>
      </c>
      <c r="C62" s="33"/>
      <c r="D62" s="33"/>
      <c r="E62" s="33"/>
      <c r="F62" s="26"/>
      <c r="G62" s="26"/>
    </row>
    <row r="63" spans="2:7" ht="24" x14ac:dyDescent="0.25">
      <c r="B63" s="34" t="s">
        <v>32</v>
      </c>
      <c r="C63" s="27" t="s">
        <v>28</v>
      </c>
      <c r="D63" s="27" t="s">
        <v>29</v>
      </c>
      <c r="E63" s="34" t="s">
        <v>17</v>
      </c>
      <c r="F63" s="27" t="s">
        <v>18</v>
      </c>
      <c r="G63" s="34" t="s">
        <v>19</v>
      </c>
    </row>
    <row r="64" spans="2:7" ht="25.5" x14ac:dyDescent="0.25">
      <c r="B64" s="68" t="s">
        <v>107</v>
      </c>
      <c r="C64" s="69" t="s">
        <v>108</v>
      </c>
      <c r="D64" s="69">
        <v>214</v>
      </c>
      <c r="E64" s="69" t="s">
        <v>66</v>
      </c>
      <c r="F64" s="70">
        <v>2240</v>
      </c>
      <c r="G64" s="70">
        <f>D64*F64</f>
        <v>479360</v>
      </c>
    </row>
    <row r="65" spans="2:7" x14ac:dyDescent="0.25">
      <c r="B65" s="35" t="s">
        <v>33</v>
      </c>
      <c r="C65" s="36"/>
      <c r="D65" s="36"/>
      <c r="E65" s="36"/>
      <c r="F65" s="37"/>
      <c r="G65" s="31">
        <f>SUM(G64)</f>
        <v>479360</v>
      </c>
    </row>
    <row r="66" spans="2:7" x14ac:dyDescent="0.25">
      <c r="B66" s="17"/>
      <c r="C66" s="17"/>
      <c r="D66" s="17"/>
      <c r="E66" s="17"/>
      <c r="F66" s="32"/>
      <c r="G66" s="32"/>
    </row>
    <row r="67" spans="2:7" x14ac:dyDescent="0.25">
      <c r="B67" s="25" t="s">
        <v>34</v>
      </c>
      <c r="C67" s="39"/>
      <c r="D67" s="39"/>
      <c r="E67" s="39"/>
      <c r="F67" s="39"/>
      <c r="G67" s="40">
        <f>G30+G35+G40+G60+G65</f>
        <v>1267547</v>
      </c>
    </row>
    <row r="68" spans="2:7" x14ac:dyDescent="0.25">
      <c r="B68" s="41" t="s">
        <v>35</v>
      </c>
      <c r="C68" s="42"/>
      <c r="D68" s="42"/>
      <c r="E68" s="42"/>
      <c r="F68" s="42"/>
      <c r="G68" s="43">
        <f>G67*0.05</f>
        <v>63377.350000000006</v>
      </c>
    </row>
    <row r="69" spans="2:7" x14ac:dyDescent="0.25">
      <c r="B69" s="25" t="s">
        <v>36</v>
      </c>
      <c r="C69" s="39"/>
      <c r="D69" s="39"/>
      <c r="E69" s="39"/>
      <c r="F69" s="39"/>
      <c r="G69" s="40">
        <f>G68+G67</f>
        <v>1330924.3500000001</v>
      </c>
    </row>
    <row r="70" spans="2:7" x14ac:dyDescent="0.25">
      <c r="B70" s="41" t="s">
        <v>37</v>
      </c>
      <c r="C70" s="42"/>
      <c r="D70" s="42"/>
      <c r="E70" s="42"/>
      <c r="F70" s="42"/>
      <c r="G70" s="43">
        <f>G11+G15</f>
        <v>2122500</v>
      </c>
    </row>
    <row r="71" spans="2:7" x14ac:dyDescent="0.25">
      <c r="B71" s="25" t="s">
        <v>38</v>
      </c>
      <c r="C71" s="44"/>
      <c r="D71" s="44"/>
      <c r="E71" s="44"/>
      <c r="F71" s="44"/>
      <c r="G71" s="45">
        <f>G70-G69</f>
        <v>791575.64999999991</v>
      </c>
    </row>
    <row r="72" spans="2:7" x14ac:dyDescent="0.25">
      <c r="B72" s="6" t="s">
        <v>39</v>
      </c>
      <c r="C72" s="7"/>
      <c r="D72" s="7"/>
      <c r="E72" s="7"/>
      <c r="F72" s="7"/>
      <c r="G72" s="3"/>
    </row>
    <row r="73" spans="2:7" x14ac:dyDescent="0.25">
      <c r="B73" s="8"/>
      <c r="C73" s="7"/>
      <c r="D73" s="7"/>
      <c r="E73" s="7"/>
      <c r="F73" s="7"/>
      <c r="G73" s="3"/>
    </row>
    <row r="74" spans="2:7" x14ac:dyDescent="0.25">
      <c r="B74" s="46" t="s">
        <v>40</v>
      </c>
      <c r="C74" s="5"/>
      <c r="D74" s="5"/>
      <c r="E74" s="5"/>
      <c r="F74" s="5"/>
      <c r="G74" s="3"/>
    </row>
    <row r="75" spans="2:7" x14ac:dyDescent="0.25">
      <c r="B75" s="11" t="s">
        <v>41</v>
      </c>
      <c r="C75" s="5"/>
      <c r="D75" s="5"/>
      <c r="E75" s="5"/>
      <c r="F75" s="5"/>
      <c r="G75" s="3"/>
    </row>
    <row r="76" spans="2:7" x14ac:dyDescent="0.25">
      <c r="B76" s="11" t="s">
        <v>42</v>
      </c>
      <c r="C76" s="5"/>
      <c r="D76" s="5"/>
      <c r="E76" s="5"/>
      <c r="F76" s="5"/>
      <c r="G76" s="3"/>
    </row>
    <row r="77" spans="2:7" x14ac:dyDescent="0.25">
      <c r="B77" s="11" t="s">
        <v>43</v>
      </c>
      <c r="C77" s="5"/>
      <c r="D77" s="5"/>
      <c r="E77" s="5"/>
      <c r="F77" s="5"/>
      <c r="G77" s="3"/>
    </row>
    <row r="78" spans="2:7" x14ac:dyDescent="0.25">
      <c r="B78" s="11" t="s">
        <v>44</v>
      </c>
      <c r="C78" s="5"/>
      <c r="D78" s="5"/>
      <c r="E78" s="5"/>
      <c r="F78" s="5"/>
      <c r="G78" s="3"/>
    </row>
    <row r="79" spans="2:7" x14ac:dyDescent="0.25">
      <c r="B79" s="11" t="s">
        <v>45</v>
      </c>
      <c r="C79" s="5"/>
      <c r="D79" s="5"/>
      <c r="E79" s="5"/>
      <c r="F79" s="5"/>
      <c r="G79" s="3"/>
    </row>
    <row r="80" spans="2:7" x14ac:dyDescent="0.25">
      <c r="B80" s="11" t="s">
        <v>46</v>
      </c>
      <c r="C80" s="5"/>
      <c r="D80" s="5"/>
      <c r="E80" s="5"/>
      <c r="F80" s="5"/>
      <c r="G80" s="3"/>
    </row>
    <row r="81" spans="2:7" x14ac:dyDescent="0.25">
      <c r="B81" s="10"/>
      <c r="C81" s="5"/>
      <c r="D81" s="5"/>
      <c r="E81" s="5"/>
      <c r="F81" s="5"/>
      <c r="G81" s="3"/>
    </row>
    <row r="82" spans="2:7" x14ac:dyDescent="0.25">
      <c r="B82" s="83" t="s">
        <v>47</v>
      </c>
      <c r="C82" s="84"/>
      <c r="D82" s="47"/>
      <c r="E82" s="1"/>
      <c r="F82" s="1"/>
      <c r="G82" s="3"/>
    </row>
    <row r="83" spans="2:7" x14ac:dyDescent="0.25">
      <c r="B83" s="74" t="s">
        <v>32</v>
      </c>
      <c r="C83" s="74" t="s">
        <v>48</v>
      </c>
      <c r="D83" s="77" t="s">
        <v>49</v>
      </c>
      <c r="E83" s="1"/>
      <c r="F83" s="1"/>
      <c r="G83" s="3"/>
    </row>
    <row r="84" spans="2:7" x14ac:dyDescent="0.25">
      <c r="B84" s="71" t="s">
        <v>50</v>
      </c>
      <c r="C84" s="72">
        <f>G30</f>
        <v>35840</v>
      </c>
      <c r="D84" s="73">
        <f>(C84/C90)</f>
        <v>2.6928653007212616E-2</v>
      </c>
      <c r="E84" s="1"/>
      <c r="F84" s="1"/>
      <c r="G84" s="3"/>
    </row>
    <row r="85" spans="2:7" x14ac:dyDescent="0.25">
      <c r="B85" s="71" t="s">
        <v>51</v>
      </c>
      <c r="C85" s="72">
        <f>G3841</f>
        <v>0</v>
      </c>
      <c r="D85" s="73">
        <v>0</v>
      </c>
      <c r="E85" s="1"/>
      <c r="F85" s="1"/>
      <c r="G85" s="3"/>
    </row>
    <row r="86" spans="2:7" x14ac:dyDescent="0.25">
      <c r="B86" s="71" t="s">
        <v>52</v>
      </c>
      <c r="C86" s="72">
        <f>G40</f>
        <v>0</v>
      </c>
      <c r="D86" s="73">
        <f>(C86/C90)</f>
        <v>0</v>
      </c>
      <c r="E86" s="1"/>
      <c r="F86" s="1"/>
      <c r="G86" s="3"/>
    </row>
    <row r="87" spans="2:7" x14ac:dyDescent="0.25">
      <c r="B87" s="71" t="s">
        <v>27</v>
      </c>
      <c r="C87" s="72">
        <f>G60</f>
        <v>752347</v>
      </c>
      <c r="D87" s="73">
        <f>(C87/C90)</f>
        <v>0.56528156540227092</v>
      </c>
      <c r="E87" s="1"/>
      <c r="F87" s="1"/>
      <c r="G87" s="3"/>
    </row>
    <row r="88" spans="2:7" x14ac:dyDescent="0.25">
      <c r="B88" s="71" t="s">
        <v>53</v>
      </c>
      <c r="C88" s="72">
        <f>G65</f>
        <v>479360</v>
      </c>
      <c r="D88" s="73">
        <f>(C88/C90)</f>
        <v>0.36017073397146876</v>
      </c>
      <c r="E88" s="2"/>
      <c r="F88" s="2"/>
      <c r="G88" s="3"/>
    </row>
    <row r="89" spans="2:7" x14ac:dyDescent="0.25">
      <c r="B89" s="71" t="s">
        <v>54</v>
      </c>
      <c r="C89" s="72">
        <f>G68</f>
        <v>63377.350000000006</v>
      </c>
      <c r="D89" s="73">
        <f>(C89/C90)</f>
        <v>4.7619047619047623E-2</v>
      </c>
      <c r="E89" s="2"/>
      <c r="F89" s="2"/>
      <c r="G89" s="3"/>
    </row>
    <row r="90" spans="2:7" x14ac:dyDescent="0.25">
      <c r="B90" s="74" t="s">
        <v>55</v>
      </c>
      <c r="C90" s="76">
        <f>SUM(C84:C89)</f>
        <v>1330924.3500000001</v>
      </c>
      <c r="D90" s="78">
        <f>SUM(D84:D89)</f>
        <v>1</v>
      </c>
      <c r="E90" s="2"/>
      <c r="F90" s="2"/>
      <c r="G90" s="3"/>
    </row>
    <row r="91" spans="2:7" x14ac:dyDescent="0.25">
      <c r="B91" s="8"/>
      <c r="C91" s="7"/>
      <c r="D91" s="7"/>
      <c r="E91" s="7"/>
      <c r="F91" s="7"/>
      <c r="G91" s="3"/>
    </row>
    <row r="92" spans="2:7" x14ac:dyDescent="0.25">
      <c r="B92" s="9"/>
      <c r="C92" s="7"/>
      <c r="D92" s="7"/>
      <c r="E92" s="7"/>
      <c r="F92" s="7"/>
      <c r="G92" s="3"/>
    </row>
    <row r="93" spans="2:7" x14ac:dyDescent="0.25">
      <c r="B93" s="14"/>
      <c r="C93" s="13" t="s">
        <v>60</v>
      </c>
      <c r="D93" s="14"/>
      <c r="E93" s="14"/>
      <c r="F93" s="2"/>
      <c r="G93" s="3"/>
    </row>
    <row r="94" spans="2:7" x14ac:dyDescent="0.25">
      <c r="B94" s="74" t="s">
        <v>58</v>
      </c>
      <c r="C94" s="75">
        <v>200</v>
      </c>
      <c r="D94" s="75">
        <v>250</v>
      </c>
      <c r="E94" s="75">
        <v>300</v>
      </c>
      <c r="F94" s="12"/>
      <c r="G94" s="4"/>
    </row>
    <row r="95" spans="2:7" x14ac:dyDescent="0.25">
      <c r="B95" s="74" t="s">
        <v>59</v>
      </c>
      <c r="C95" s="76">
        <f>(G69/C94)</f>
        <v>6654.6217500000002</v>
      </c>
      <c r="D95" s="76">
        <f>(G69/D94)</f>
        <v>5323.6974</v>
      </c>
      <c r="E95" s="76">
        <f>(G69/E94)</f>
        <v>4436.4144999999999</v>
      </c>
      <c r="F95" s="12"/>
      <c r="G95" s="4"/>
    </row>
    <row r="96" spans="2:7" x14ac:dyDescent="0.25">
      <c r="B96" s="11" t="s">
        <v>56</v>
      </c>
      <c r="C96" s="5"/>
      <c r="D96" s="5"/>
      <c r="E96" s="5"/>
      <c r="F96" s="5"/>
      <c r="G96" s="5"/>
    </row>
  </sheetData>
  <mergeCells count="13">
    <mergeCell ref="B20:G20"/>
    <mergeCell ref="B82:C82"/>
    <mergeCell ref="E11:F11"/>
    <mergeCell ref="E15:F15"/>
    <mergeCell ref="E16:F16"/>
    <mergeCell ref="E17:F17"/>
    <mergeCell ref="E18:F18"/>
    <mergeCell ref="E14:F14"/>
    <mergeCell ref="E8:F8"/>
    <mergeCell ref="E9:F9"/>
    <mergeCell ref="E10:F10"/>
    <mergeCell ref="E12:F12"/>
    <mergeCell ref="E13:F13"/>
  </mergeCells>
  <pageMargins left="0.70866141732283472" right="0.70866141732283472" top="0.74803149606299213" bottom="0.74803149606299213" header="0.31496062992125984" footer="0.31496062992125984"/>
  <pageSetup paperSize="145" scale="54" orientation="portrait" r:id="rId1"/>
  <ignoredErrors>
    <ignoredError sqref="G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leche</vt:lpstr>
      <vt:lpstr>'Bovinos leche'!Área_de_impresión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2023-03-10T14:40:10Z</cp:lastPrinted>
  <dcterms:created xsi:type="dcterms:W3CDTF">2020-11-27T12:49:26Z</dcterms:created>
  <dcterms:modified xsi:type="dcterms:W3CDTF">2023-03-10T14:40:12Z</dcterms:modified>
</cp:coreProperties>
</file>