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2"/>
  <workbookPr/>
  <mc:AlternateContent xmlns:mc="http://schemas.openxmlformats.org/markup-compatibility/2006">
    <mc:Choice Requires="x15">
      <x15ac:absPath xmlns:x15ac="http://schemas.microsoft.com/office/spreadsheetml/2010/11/ac" url="C:\Users\moperez\OneDrive - INDAP\monica as. financiera\monica respaldo\fichas de cultivo\2023\P. NATALES\"/>
    </mc:Choice>
  </mc:AlternateContent>
  <xr:revisionPtr revIDLastSave="0" documentId="11_1A07D94890FD7002A3FB9ECE5FA528651FEFC7C8" xr6:coauthVersionLast="47" xr6:coauthVersionMax="47" xr10:uidLastSave="{00000000-0000-0000-0000-000000000000}"/>
  <bookViews>
    <workbookView xWindow="0" yWindow="0" windowWidth="28800" windowHeight="12330" xr2:uid="{00000000-000D-0000-FFFF-FFFF00000000}"/>
  </bookViews>
  <sheets>
    <sheet name="Bovino carne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1" l="1"/>
  <c r="G30" i="1"/>
  <c r="G28" i="1"/>
  <c r="G22" i="1"/>
  <c r="G21" i="1"/>
  <c r="G12" i="1"/>
  <c r="G37" i="1" s="1"/>
  <c r="G23" i="1" l="1"/>
  <c r="C52" i="1" s="1"/>
  <c r="G32" i="1"/>
  <c r="C55" i="1" s="1"/>
  <c r="G34" i="1" l="1"/>
  <c r="G35" i="1" s="1"/>
  <c r="G36" i="1" l="1"/>
  <c r="D63" i="1" s="1"/>
  <c r="C57" i="1"/>
  <c r="G38" i="1"/>
  <c r="C63" i="1"/>
  <c r="E63" i="1"/>
  <c r="C58" i="1" l="1"/>
  <c r="D55" i="1" l="1"/>
  <c r="D56" i="1"/>
  <c r="D54" i="1"/>
  <c r="D52" i="1"/>
  <c r="D57" i="1"/>
  <c r="D58" i="1" l="1"/>
</calcChain>
</file>

<file path=xl/sharedStrings.xml><?xml version="1.0" encoding="utf-8"?>
<sst xmlns="http://schemas.openxmlformats.org/spreadsheetml/2006/main" count="88" uniqueCount="78">
  <si>
    <t>RUBRO O CULTIVO</t>
  </si>
  <si>
    <t>BOVINOS DE CARNE</t>
  </si>
  <si>
    <t>RENDIMIENTO (Kg.)</t>
  </si>
  <si>
    <t>VARIEDAD</t>
  </si>
  <si>
    <t>HEREFORD</t>
  </si>
  <si>
    <t>FECHA ESTIMADA  PRECIO VENTA</t>
  </si>
  <si>
    <t>Abril</t>
  </si>
  <si>
    <t>NIVEL TECNOLÓGICO</t>
  </si>
  <si>
    <t>Medio</t>
  </si>
  <si>
    <t>PRECIO ESPERADO ($/Kg)</t>
  </si>
  <si>
    <t>REGIÓN</t>
  </si>
  <si>
    <t>Magallanes</t>
  </si>
  <si>
    <t>INGRESO ESPERADO, con IVA ($)</t>
  </si>
  <si>
    <t>AGENCIA DE ÁREA</t>
  </si>
  <si>
    <t>Natales</t>
  </si>
  <si>
    <t>DESTINO PRODUCCION</t>
  </si>
  <si>
    <t xml:space="preserve">Mercado local </t>
  </si>
  <si>
    <t>COMUNA/LOCALIDAD</t>
  </si>
  <si>
    <t>FECHA DE COSECHA</t>
  </si>
  <si>
    <t>FECHA PRECIO INSUMOS</t>
  </si>
  <si>
    <t>17.02.2023</t>
  </si>
  <si>
    <t>CONTINGENCIA</t>
  </si>
  <si>
    <t>N/A</t>
  </si>
  <si>
    <t>COSTOS DIRECTOS DE PRODUCCIÓN POR 30 U.A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</si>
  <si>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</si>
  <si>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</si>
  <si>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</si>
  <si>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</si>
  <si>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</si>
  <si>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</si>
  <si>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</si>
  <si>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Mantención de cercos</t>
  </si>
  <si>
    <t>JH</t>
  </si>
  <si>
    <t xml:space="preserve">Septiembre-Octubre </t>
  </si>
  <si>
    <t>Marca</t>
  </si>
  <si>
    <t>Diciembre - Enero</t>
  </si>
  <si>
    <t>Subtotal Jornadas Hombre</t>
  </si>
  <si>
    <t>INSUMOS</t>
  </si>
  <si>
    <t>Insumos</t>
  </si>
  <si>
    <t>Unidad (Kg/l/u)</t>
  </si>
  <si>
    <t>Cantidad (Kg/l/u)</t>
  </si>
  <si>
    <t>FORRAJE</t>
  </si>
  <si>
    <t>Fardos</t>
  </si>
  <si>
    <t xml:space="preserve">Unidad </t>
  </si>
  <si>
    <t>Junio</t>
  </si>
  <si>
    <t>CROTALES</t>
  </si>
  <si>
    <t>IVERMECTINA</t>
  </si>
  <si>
    <t>Lt.</t>
  </si>
  <si>
    <t>Septiembre - Octubre</t>
  </si>
  <si>
    <t>Subtotal Insumos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</si>
  <si>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</si>
  <si>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</si>
  <si>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</si>
  <si>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</si>
  <si>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</si>
  <si>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</si>
  <si>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</si>
  <si>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</si>
  <si>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</si>
  <si>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</si>
  <si>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</si>
  <si>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</si>
  <si>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</si>
  <si>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7. Los calculos se refieren a un rebaño de 30 vientres, con un 80% de parición</t>
  </si>
  <si>
    <t>COMPOSICION COSTOS DE PRODUCCION</t>
  </si>
  <si>
    <t>Item</t>
  </si>
  <si>
    <t>$/kg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</si>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</sst>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.00&quot; &quot;;&quot;-&quot;* #,##0.00&quot; &quot;;&quot; &quot;* &quot;-&quot;??&quot; &quot;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20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28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0" fontId="15" fillId="7" borderId="21" xfId="0" applyFont="1" applyFill="1" applyBorder="1"/>
    <xf numFmtId="49" fontId="13" fillId="8" borderId="22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6" fontId="13" fillId="2" borderId="6" xfId="0" applyNumberFormat="1" applyFont="1" applyFill="1" applyBorder="1" applyAlignment="1">
      <alignment vertical="center"/>
    </xf>
    <xf numFmtId="0" fontId="10" fillId="7" borderId="20" xfId="0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165" fontId="1" fillId="2" borderId="21" xfId="0" applyNumberFormat="1" applyFont="1" applyFill="1" applyBorder="1" applyAlignment="1">
      <alignment vertical="center"/>
    </xf>
    <xf numFmtId="165" fontId="17" fillId="2" borderId="21" xfId="0" applyNumberFormat="1" applyFont="1" applyFill="1" applyBorder="1" applyAlignment="1">
      <alignment vertical="center"/>
    </xf>
    <xf numFmtId="0" fontId="15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10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5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5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5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10" fillId="5" borderId="31" xfId="0" applyFont="1" applyFill="1" applyBorder="1" applyAlignment="1">
      <alignment vertical="center"/>
    </xf>
    <xf numFmtId="165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6" fillId="2" borderId="21" xfId="0" applyFont="1" applyFill="1" applyBorder="1" applyAlignment="1">
      <alignment vertical="center"/>
    </xf>
    <xf numFmtId="49" fontId="13" fillId="8" borderId="33" xfId="0" applyNumberFormat="1" applyFont="1" applyFill="1" applyBorder="1" applyAlignment="1">
      <alignment vertical="center"/>
    </xf>
    <xf numFmtId="49" fontId="15" fillId="8" borderId="34" xfId="0" applyNumberFormat="1" applyFont="1" applyFill="1" applyBorder="1"/>
    <xf numFmtId="49" fontId="13" fillId="2" borderId="35" xfId="0" applyNumberFormat="1" applyFont="1" applyFill="1" applyBorder="1" applyAlignment="1">
      <alignment vertical="center"/>
    </xf>
    <xf numFmtId="9" fontId="15" fillId="2" borderId="36" xfId="0" applyNumberFormat="1" applyFont="1" applyFill="1" applyBorder="1"/>
    <xf numFmtId="49" fontId="13" fillId="8" borderId="37" xfId="0" applyNumberFormat="1" applyFont="1" applyFill="1" applyBorder="1" applyAlignment="1">
      <alignment vertical="center"/>
    </xf>
    <xf numFmtId="166" fontId="13" fillId="8" borderId="38" xfId="0" applyNumberFormat="1" applyFont="1" applyFill="1" applyBorder="1" applyAlignment="1">
      <alignment vertical="center"/>
    </xf>
    <xf numFmtId="9" fontId="13" fillId="8" borderId="39" xfId="0" applyNumberFormat="1" applyFont="1" applyFill="1" applyBorder="1" applyAlignment="1">
      <alignment vertical="center"/>
    </xf>
    <xf numFmtId="0" fontId="15" fillId="9" borderId="42" xfId="0" applyFont="1" applyFill="1" applyBorder="1"/>
    <xf numFmtId="49" fontId="15" fillId="2" borderId="21" xfId="0" applyNumberFormat="1" applyFont="1" applyFill="1" applyBorder="1" applyAlignment="1">
      <alignment vertical="center"/>
    </xf>
    <xf numFmtId="49" fontId="13" fillId="2" borderId="43" xfId="0" applyNumberFormat="1" applyFont="1" applyFill="1" applyBorder="1" applyAlignment="1">
      <alignment vertical="center"/>
    </xf>
    <xf numFmtId="0" fontId="15" fillId="2" borderId="44" xfId="0" applyFont="1" applyFill="1" applyBorder="1"/>
    <xf numFmtId="0" fontId="15" fillId="2" borderId="45" xfId="0" applyFont="1" applyFill="1" applyBorder="1"/>
    <xf numFmtId="49" fontId="15" fillId="2" borderId="46" xfId="0" applyNumberFormat="1" applyFont="1" applyFill="1" applyBorder="1" applyAlignment="1">
      <alignment vertical="center"/>
    </xf>
    <xf numFmtId="0" fontId="15" fillId="2" borderId="47" xfId="0" applyFont="1" applyFill="1" applyBorder="1"/>
    <xf numFmtId="49" fontId="15" fillId="2" borderId="48" xfId="0" applyNumberFormat="1" applyFont="1" applyFill="1" applyBorder="1" applyAlignment="1">
      <alignment vertical="center"/>
    </xf>
    <xf numFmtId="0" fontId="15" fillId="2" borderId="49" xfId="0" applyFont="1" applyFill="1" applyBorder="1"/>
    <xf numFmtId="0" fontId="15" fillId="2" borderId="50" xfId="0" applyFont="1" applyFill="1" applyBorder="1"/>
    <xf numFmtId="0" fontId="13" fillId="7" borderId="21" xfId="0" applyFont="1" applyFill="1" applyBorder="1" applyAlignment="1">
      <alignment vertical="center"/>
    </xf>
    <xf numFmtId="0" fontId="10" fillId="9" borderId="20" xfId="0" applyFont="1" applyFill="1" applyBorder="1" applyAlignment="1">
      <alignment vertical="center"/>
    </xf>
    <xf numFmtId="49" fontId="18" fillId="9" borderId="21" xfId="0" applyNumberFormat="1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0" fontId="10" fillId="9" borderId="51" xfId="0" applyFont="1" applyFill="1" applyBorder="1" applyAlignment="1">
      <alignment vertical="center"/>
    </xf>
    <xf numFmtId="49" fontId="13" fillId="8" borderId="52" xfId="0" applyNumberFormat="1" applyFont="1" applyFill="1" applyBorder="1" applyAlignment="1">
      <alignment vertical="center"/>
    </xf>
    <xf numFmtId="0" fontId="13" fillId="8" borderId="53" xfId="0" applyNumberFormat="1" applyFont="1" applyFill="1" applyBorder="1" applyAlignment="1">
      <alignment vertical="center"/>
    </xf>
    <xf numFmtId="0" fontId="13" fillId="8" borderId="54" xfId="0" applyNumberFormat="1" applyFont="1" applyFill="1" applyBorder="1" applyAlignment="1">
      <alignment vertical="center"/>
    </xf>
    <xf numFmtId="166" fontId="13" fillId="8" borderId="39" xfId="0" applyNumberFormat="1" applyFont="1" applyFill="1" applyBorder="1" applyAlignment="1">
      <alignment vertical="center"/>
    </xf>
    <xf numFmtId="0" fontId="0" fillId="0" borderId="21" xfId="0" applyNumberFormat="1" applyBorder="1"/>
    <xf numFmtId="164" fontId="19" fillId="2" borderId="6" xfId="0" applyNumberFormat="1" applyFont="1" applyFill="1" applyBorder="1"/>
    <xf numFmtId="3" fontId="4" fillId="0" borderId="6" xfId="0" applyNumberFormat="1" applyFont="1" applyFill="1" applyBorder="1"/>
    <xf numFmtId="3" fontId="4" fillId="0" borderId="6" xfId="0" applyNumberFormat="1" applyFont="1" applyFill="1" applyBorder="1" applyAlignment="1">
      <alignment horizontal="right" wrapText="1"/>
    </xf>
    <xf numFmtId="49" fontId="18" fillId="9" borderId="40" xfId="0" applyNumberFormat="1" applyFont="1" applyFill="1" applyBorder="1" applyAlignment="1">
      <alignment vertical="center"/>
    </xf>
    <xf numFmtId="0" fontId="13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64"/>
  <sheetViews>
    <sheetView showGridLines="0" tabSelected="1" topLeftCell="A16" workbookViewId="0">
      <selection activeCell="E62" sqref="E62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22" t="s">
        <v>2</v>
      </c>
      <c r="F9" s="123"/>
      <c r="G9" s="9">
        <v>6400</v>
      </c>
    </row>
    <row r="10" spans="1:7" ht="15">
      <c r="A10" s="5"/>
      <c r="B10" s="10" t="s">
        <v>3</v>
      </c>
      <c r="C10" s="11" t="s">
        <v>4</v>
      </c>
      <c r="D10" s="12"/>
      <c r="E10" s="120" t="s">
        <v>5</v>
      </c>
      <c r="F10" s="121"/>
      <c r="G10" s="14" t="s">
        <v>6</v>
      </c>
    </row>
    <row r="11" spans="1:7" ht="18" customHeight="1">
      <c r="A11" s="5"/>
      <c r="B11" s="10" t="s">
        <v>7</v>
      </c>
      <c r="C11" s="14" t="s">
        <v>8</v>
      </c>
      <c r="D11" s="12"/>
      <c r="E11" s="120" t="s">
        <v>9</v>
      </c>
      <c r="F11" s="121"/>
      <c r="G11" s="115">
        <v>1558</v>
      </c>
    </row>
    <row r="12" spans="1:7" ht="11.25" customHeight="1">
      <c r="A12" s="5"/>
      <c r="B12" s="10" t="s">
        <v>10</v>
      </c>
      <c r="C12" s="15" t="s">
        <v>11</v>
      </c>
      <c r="D12" s="12"/>
      <c r="E12" s="16" t="s">
        <v>12</v>
      </c>
      <c r="F12" s="17"/>
      <c r="G12" s="18">
        <f>(G9*G11)</f>
        <v>9971200</v>
      </c>
    </row>
    <row r="13" spans="1:7" ht="11.25" customHeight="1">
      <c r="A13" s="5"/>
      <c r="B13" s="10" t="s">
        <v>13</v>
      </c>
      <c r="C13" s="14" t="s">
        <v>14</v>
      </c>
      <c r="D13" s="12"/>
      <c r="E13" s="120" t="s">
        <v>15</v>
      </c>
      <c r="F13" s="121"/>
      <c r="G13" s="14" t="s">
        <v>16</v>
      </c>
    </row>
    <row r="14" spans="1:7" ht="13.5" customHeight="1">
      <c r="A14" s="5"/>
      <c r="B14" s="10" t="s">
        <v>17</v>
      </c>
      <c r="C14" s="14" t="s">
        <v>14</v>
      </c>
      <c r="D14" s="12"/>
      <c r="E14" s="120" t="s">
        <v>18</v>
      </c>
      <c r="F14" s="121"/>
      <c r="G14" s="14" t="s">
        <v>6</v>
      </c>
    </row>
    <row r="15" spans="1:7" ht="25.5" customHeight="1">
      <c r="A15" s="5"/>
      <c r="B15" s="10" t="s">
        <v>19</v>
      </c>
      <c r="C15" s="19" t="s">
        <v>20</v>
      </c>
      <c r="D15" s="12"/>
      <c r="E15" s="126" t="s">
        <v>21</v>
      </c>
      <c r="F15" s="127"/>
      <c r="G15" s="15" t="s">
        <v>22</v>
      </c>
    </row>
    <row r="16" spans="1:7" ht="12" customHeight="1">
      <c r="A16" s="2"/>
      <c r="B16" s="20"/>
      <c r="C16" s="21"/>
      <c r="D16" s="22"/>
      <c r="E16" s="23"/>
      <c r="F16" s="23"/>
      <c r="G16" s="24"/>
    </row>
    <row r="17" spans="1:11" ht="12" customHeight="1">
      <c r="A17" s="25"/>
      <c r="B17" s="124" t="s">
        <v>23</v>
      </c>
      <c r="C17" s="125"/>
      <c r="D17" s="125"/>
      <c r="E17" s="125"/>
      <c r="F17" s="125"/>
      <c r="G17" s="125"/>
    </row>
    <row r="18" spans="1:11" ht="12" customHeight="1">
      <c r="A18" s="2"/>
      <c r="B18" s="26"/>
      <c r="C18" s="27"/>
      <c r="D18" s="27"/>
      <c r="E18" s="27"/>
      <c r="F18" s="28"/>
      <c r="G18" s="28"/>
    </row>
    <row r="19" spans="1:11" ht="12" customHeight="1">
      <c r="A19" s="5"/>
      <c r="B19" s="29" t="s">
        <v>24</v>
      </c>
      <c r="C19" s="30"/>
      <c r="D19" s="31"/>
      <c r="E19" s="31"/>
      <c r="F19" s="31"/>
      <c r="G19" s="31"/>
    </row>
    <row r="20" spans="1:11" ht="24" customHeight="1">
      <c r="A20" s="25"/>
      <c r="B20" s="32" t="s">
        <v>25</v>
      </c>
      <c r="C20" s="32" t="s">
        <v>26</v>
      </c>
      <c r="D20" s="32" t="s">
        <v>27</v>
      </c>
      <c r="E20" s="32" t="s">
        <v>28</v>
      </c>
      <c r="F20" s="32" t="s">
        <v>29</v>
      </c>
      <c r="G20" s="32" t="s">
        <v>30</v>
      </c>
    </row>
    <row r="21" spans="1:11" ht="12.75" customHeight="1">
      <c r="A21" s="25"/>
      <c r="B21" s="13" t="s">
        <v>31</v>
      </c>
      <c r="C21" s="33" t="s">
        <v>32</v>
      </c>
      <c r="D21" s="34">
        <v>40</v>
      </c>
      <c r="E21" s="13" t="s">
        <v>33</v>
      </c>
      <c r="F21" s="117">
        <v>50000</v>
      </c>
      <c r="G21" s="18">
        <f>(D21*F21)</f>
        <v>2000000</v>
      </c>
    </row>
    <row r="22" spans="1:11" ht="15">
      <c r="A22" s="25"/>
      <c r="B22" s="13" t="s">
        <v>34</v>
      </c>
      <c r="C22" s="33" t="s">
        <v>32</v>
      </c>
      <c r="D22" s="34">
        <v>4</v>
      </c>
      <c r="E22" s="13" t="s">
        <v>35</v>
      </c>
      <c r="F22" s="117">
        <v>40000</v>
      </c>
      <c r="G22" s="18">
        <f>(D22*F22)</f>
        <v>160000</v>
      </c>
    </row>
    <row r="23" spans="1:11" ht="12.75" customHeight="1">
      <c r="A23" s="25"/>
      <c r="B23" s="35" t="s">
        <v>36</v>
      </c>
      <c r="C23" s="36"/>
      <c r="D23" s="36"/>
      <c r="E23" s="36"/>
      <c r="F23" s="37"/>
      <c r="G23" s="38">
        <f>SUM(G21:G22)</f>
        <v>2160000</v>
      </c>
    </row>
    <row r="24" spans="1:11" ht="12" customHeight="1">
      <c r="A24" s="2"/>
      <c r="B24" s="43"/>
      <c r="C24" s="44"/>
      <c r="D24" s="44"/>
      <c r="E24" s="44"/>
      <c r="F24" s="45"/>
      <c r="G24" s="45"/>
    </row>
    <row r="25" spans="1:11" ht="12" customHeight="1">
      <c r="A25" s="5"/>
      <c r="B25" s="39" t="s">
        <v>37</v>
      </c>
      <c r="C25" s="40"/>
      <c r="D25" s="41"/>
      <c r="E25" s="41"/>
      <c r="F25" s="42"/>
      <c r="G25" s="42"/>
    </row>
    <row r="26" spans="1:11" ht="24" customHeight="1">
      <c r="A26" s="5"/>
      <c r="B26" s="46" t="s">
        <v>38</v>
      </c>
      <c r="C26" s="46" t="s">
        <v>39</v>
      </c>
      <c r="D26" s="46" t="s">
        <v>40</v>
      </c>
      <c r="E26" s="46" t="s">
        <v>28</v>
      </c>
      <c r="F26" s="46" t="s">
        <v>29</v>
      </c>
      <c r="G26" s="46" t="s">
        <v>30</v>
      </c>
      <c r="K26" s="114"/>
    </row>
    <row r="27" spans="1:11" ht="12.75" customHeight="1">
      <c r="A27" s="25"/>
      <c r="B27" s="47" t="s">
        <v>41</v>
      </c>
      <c r="C27" s="48"/>
      <c r="D27" s="48"/>
      <c r="E27" s="48"/>
      <c r="F27" s="48"/>
      <c r="G27" s="48"/>
      <c r="K27" s="114"/>
    </row>
    <row r="28" spans="1:11" ht="12.75" customHeight="1">
      <c r="A28" s="25"/>
      <c r="B28" s="16" t="s">
        <v>42</v>
      </c>
      <c r="C28" s="49" t="s">
        <v>43</v>
      </c>
      <c r="D28" s="50">
        <v>200</v>
      </c>
      <c r="E28" s="49" t="s">
        <v>44</v>
      </c>
      <c r="F28" s="116">
        <v>15000</v>
      </c>
      <c r="G28" s="51">
        <f>(D28*F28)</f>
        <v>3000000</v>
      </c>
    </row>
    <row r="29" spans="1:11" ht="12.75" customHeight="1">
      <c r="A29" s="25"/>
      <c r="B29" s="52" t="s">
        <v>37</v>
      </c>
      <c r="C29" s="53"/>
      <c r="D29" s="17"/>
      <c r="E29" s="53"/>
      <c r="F29" s="51"/>
      <c r="G29" s="51"/>
    </row>
    <row r="30" spans="1:11" ht="12.75" customHeight="1">
      <c r="A30" s="25"/>
      <c r="B30" s="16" t="s">
        <v>45</v>
      </c>
      <c r="C30" s="49" t="s">
        <v>26</v>
      </c>
      <c r="D30" s="50">
        <v>25</v>
      </c>
      <c r="E30" s="49" t="s">
        <v>35</v>
      </c>
      <c r="F30" s="116">
        <v>3100</v>
      </c>
      <c r="G30" s="51">
        <f>(D30*F30)</f>
        <v>77500</v>
      </c>
    </row>
    <row r="31" spans="1:11" ht="12.75" customHeight="1">
      <c r="A31" s="25"/>
      <c r="B31" s="16" t="s">
        <v>46</v>
      </c>
      <c r="C31" s="49" t="s">
        <v>47</v>
      </c>
      <c r="D31" s="50">
        <v>1.5</v>
      </c>
      <c r="E31" s="49" t="s">
        <v>48</v>
      </c>
      <c r="F31" s="116">
        <v>75200</v>
      </c>
      <c r="G31" s="51">
        <f>(D31*F31)</f>
        <v>112800</v>
      </c>
    </row>
    <row r="32" spans="1:11" ht="13.5" customHeight="1">
      <c r="A32" s="5"/>
      <c r="B32" s="54" t="s">
        <v>49</v>
      </c>
      <c r="C32" s="55"/>
      <c r="D32" s="55"/>
      <c r="E32" s="55"/>
      <c r="F32" s="56"/>
      <c r="G32" s="57">
        <f>SUM(G27:G31)</f>
        <v>3190300</v>
      </c>
    </row>
    <row r="33" spans="1:7" ht="12" customHeight="1">
      <c r="A33" s="2"/>
      <c r="B33" s="74"/>
      <c r="C33" s="74"/>
      <c r="D33" s="74"/>
      <c r="E33" s="74"/>
      <c r="F33" s="75"/>
      <c r="G33" s="75"/>
    </row>
    <row r="34" spans="1:7" ht="12" customHeight="1">
      <c r="A34" s="71"/>
      <c r="B34" s="76" t="s">
        <v>50</v>
      </c>
      <c r="C34" s="77"/>
      <c r="D34" s="77"/>
      <c r="E34" s="77"/>
      <c r="F34" s="77"/>
      <c r="G34" s="78">
        <f>G23+G32</f>
        <v>5350300</v>
      </c>
    </row>
    <row r="35" spans="1:7" ht="12" customHeight="1">
      <c r="A35" s="71"/>
      <c r="B35" s="79" t="s">
        <v>51</v>
      </c>
      <c r="C35" s="59"/>
      <c r="D35" s="59"/>
      <c r="E35" s="59"/>
      <c r="F35" s="59"/>
      <c r="G35" s="80">
        <f>G34*0.05</f>
        <v>267515</v>
      </c>
    </row>
    <row r="36" spans="1:7" ht="12" customHeight="1">
      <c r="A36" s="71"/>
      <c r="B36" s="81" t="s">
        <v>52</v>
      </c>
      <c r="C36" s="58"/>
      <c r="D36" s="58"/>
      <c r="E36" s="58"/>
      <c r="F36" s="58"/>
      <c r="G36" s="82">
        <f>G35+G34</f>
        <v>5617815</v>
      </c>
    </row>
    <row r="37" spans="1:7" ht="12" customHeight="1">
      <c r="A37" s="71"/>
      <c r="B37" s="79" t="s">
        <v>53</v>
      </c>
      <c r="C37" s="59"/>
      <c r="D37" s="59"/>
      <c r="E37" s="59"/>
      <c r="F37" s="59"/>
      <c r="G37" s="80">
        <f>G12</f>
        <v>9971200</v>
      </c>
    </row>
    <row r="38" spans="1:7" ht="12" customHeight="1">
      <c r="A38" s="71"/>
      <c r="B38" s="83" t="s">
        <v>54</v>
      </c>
      <c r="C38" s="84"/>
      <c r="D38" s="84"/>
      <c r="E38" s="84"/>
      <c r="F38" s="84"/>
      <c r="G38" s="85">
        <f>G37-G36</f>
        <v>4353385</v>
      </c>
    </row>
    <row r="39" spans="1:7" ht="12" customHeight="1">
      <c r="A39" s="71"/>
      <c r="B39" s="72" t="s">
        <v>55</v>
      </c>
      <c r="C39" s="73"/>
      <c r="D39" s="73"/>
      <c r="E39" s="73"/>
      <c r="F39" s="73"/>
      <c r="G39" s="68"/>
    </row>
    <row r="40" spans="1:7" ht="12.75" customHeight="1" thickBot="1">
      <c r="A40" s="71"/>
      <c r="B40" s="86"/>
      <c r="C40" s="73"/>
      <c r="D40" s="73"/>
      <c r="E40" s="73"/>
      <c r="F40" s="73"/>
      <c r="G40" s="68"/>
    </row>
    <row r="41" spans="1:7" ht="12" customHeight="1">
      <c r="A41" s="71"/>
      <c r="B41" s="97" t="s">
        <v>56</v>
      </c>
      <c r="C41" s="98"/>
      <c r="D41" s="98"/>
      <c r="E41" s="98"/>
      <c r="F41" s="99"/>
      <c r="G41" s="68"/>
    </row>
    <row r="42" spans="1:7" ht="12" customHeight="1">
      <c r="A42" s="71"/>
      <c r="B42" s="100" t="s">
        <v>57</v>
      </c>
      <c r="C42" s="70"/>
      <c r="D42" s="70"/>
      <c r="E42" s="70"/>
      <c r="F42" s="101"/>
      <c r="G42" s="68"/>
    </row>
    <row r="43" spans="1:7" ht="12" customHeight="1">
      <c r="A43" s="71"/>
      <c r="B43" s="100" t="s">
        <v>58</v>
      </c>
      <c r="C43" s="70"/>
      <c r="D43" s="70"/>
      <c r="E43" s="70"/>
      <c r="F43" s="101"/>
      <c r="G43" s="68"/>
    </row>
    <row r="44" spans="1:7" ht="12" customHeight="1">
      <c r="A44" s="71"/>
      <c r="B44" s="100" t="s">
        <v>59</v>
      </c>
      <c r="C44" s="70"/>
      <c r="D44" s="70"/>
      <c r="E44" s="70"/>
      <c r="F44" s="101"/>
      <c r="G44" s="68"/>
    </row>
    <row r="45" spans="1:7" ht="12" customHeight="1">
      <c r="A45" s="71"/>
      <c r="B45" s="100" t="s">
        <v>60</v>
      </c>
      <c r="C45" s="70"/>
      <c r="D45" s="70"/>
      <c r="E45" s="70"/>
      <c r="F45" s="101"/>
      <c r="G45" s="68"/>
    </row>
    <row r="46" spans="1:7" ht="12" customHeight="1">
      <c r="A46" s="71"/>
      <c r="B46" s="100" t="s">
        <v>61</v>
      </c>
      <c r="C46" s="70"/>
      <c r="D46" s="70"/>
      <c r="E46" s="70"/>
      <c r="F46" s="101"/>
      <c r="G46" s="68"/>
    </row>
    <row r="47" spans="1:7" ht="12" customHeight="1">
      <c r="A47" s="71"/>
      <c r="B47" s="100" t="s">
        <v>62</v>
      </c>
      <c r="C47" s="70"/>
      <c r="D47" s="114"/>
      <c r="E47" s="70"/>
      <c r="F47" s="101"/>
      <c r="G47" s="68"/>
    </row>
    <row r="48" spans="1:7" ht="12.75" customHeight="1" thickBot="1">
      <c r="A48" s="71"/>
      <c r="B48" s="102" t="s">
        <v>63</v>
      </c>
      <c r="C48" s="103"/>
      <c r="D48" s="103"/>
      <c r="E48" s="103"/>
      <c r="F48" s="104"/>
      <c r="G48" s="68"/>
    </row>
    <row r="49" spans="1:7" ht="12.75" customHeight="1">
      <c r="A49" s="71"/>
      <c r="D49" s="70"/>
      <c r="E49" s="70"/>
      <c r="F49" s="70"/>
      <c r="G49" s="68"/>
    </row>
    <row r="50" spans="1:7" ht="15" customHeight="1" thickBot="1">
      <c r="A50" s="71"/>
      <c r="B50" s="118" t="s">
        <v>64</v>
      </c>
      <c r="C50" s="119"/>
      <c r="D50" s="95"/>
      <c r="E50" s="61"/>
      <c r="F50" s="61"/>
      <c r="G50" s="68"/>
    </row>
    <row r="51" spans="1:7" ht="12" customHeight="1">
      <c r="A51" s="71"/>
      <c r="B51" s="88" t="s">
        <v>65</v>
      </c>
      <c r="C51" s="62" t="s">
        <v>66</v>
      </c>
      <c r="D51" s="89" t="s">
        <v>67</v>
      </c>
      <c r="E51" s="61"/>
      <c r="F51" s="61"/>
      <c r="G51" s="68"/>
    </row>
    <row r="52" spans="1:7" ht="12" customHeight="1">
      <c r="A52" s="71"/>
      <c r="B52" s="90" t="s">
        <v>68</v>
      </c>
      <c r="C52" s="63">
        <f>G23</f>
        <v>2160000</v>
      </c>
      <c r="D52" s="91">
        <f>(C52/C58)</f>
        <v>0.3844911233281979</v>
      </c>
      <c r="E52" s="61"/>
      <c r="F52" s="61"/>
      <c r="G52" s="68"/>
    </row>
    <row r="53" spans="1:7" ht="12" customHeight="1">
      <c r="A53" s="71"/>
      <c r="B53" s="90" t="s">
        <v>69</v>
      </c>
      <c r="C53" s="64">
        <v>0</v>
      </c>
      <c r="D53" s="91">
        <v>0</v>
      </c>
      <c r="E53" s="61"/>
      <c r="F53" s="61"/>
      <c r="G53" s="68"/>
    </row>
    <row r="54" spans="1:7" ht="12" customHeight="1">
      <c r="A54" s="71"/>
      <c r="B54" s="90" t="s">
        <v>70</v>
      </c>
      <c r="C54" s="63">
        <v>0</v>
      </c>
      <c r="D54" s="91">
        <f>(C54/C58)</f>
        <v>0</v>
      </c>
      <c r="E54" s="61"/>
      <c r="F54" s="61"/>
      <c r="G54" s="68"/>
    </row>
    <row r="55" spans="1:7" ht="12" customHeight="1">
      <c r="A55" s="71"/>
      <c r="B55" s="90" t="s">
        <v>38</v>
      </c>
      <c r="C55" s="63">
        <f>G32</f>
        <v>3190300</v>
      </c>
      <c r="D55" s="91">
        <f>(C55/C58)</f>
        <v>0.56788982905275454</v>
      </c>
      <c r="E55" s="61"/>
      <c r="F55" s="61"/>
      <c r="G55" s="68"/>
    </row>
    <row r="56" spans="1:7" ht="12" customHeight="1">
      <c r="A56" s="71"/>
      <c r="B56" s="90" t="s">
        <v>71</v>
      </c>
      <c r="C56" s="65">
        <v>0</v>
      </c>
      <c r="D56" s="91">
        <f>(C56/C58)</f>
        <v>0</v>
      </c>
      <c r="E56" s="67"/>
      <c r="F56" s="67"/>
      <c r="G56" s="68"/>
    </row>
    <row r="57" spans="1:7" ht="12" customHeight="1">
      <c r="A57" s="71"/>
      <c r="B57" s="90" t="s">
        <v>72</v>
      </c>
      <c r="C57" s="65">
        <f>G35</f>
        <v>267515</v>
      </c>
      <c r="D57" s="91">
        <f>(C57/C58)</f>
        <v>4.7619047619047616E-2</v>
      </c>
      <c r="E57" s="67"/>
      <c r="F57" s="67"/>
      <c r="G57" s="68"/>
    </row>
    <row r="58" spans="1:7" ht="12.75" customHeight="1" thickBot="1">
      <c r="A58" s="71"/>
      <c r="B58" s="92" t="s">
        <v>73</v>
      </c>
      <c r="C58" s="93">
        <f>SUM(C52:C57)</f>
        <v>5617815</v>
      </c>
      <c r="D58" s="94">
        <f>SUM(D52:D57)</f>
        <v>1</v>
      </c>
      <c r="E58" s="67"/>
      <c r="F58" s="67"/>
      <c r="G58" s="68"/>
    </row>
    <row r="59" spans="1:7" ht="12" customHeight="1">
      <c r="A59" s="71"/>
      <c r="B59" s="86"/>
      <c r="C59" s="73"/>
      <c r="D59" s="73"/>
      <c r="E59" s="73"/>
      <c r="F59" s="73"/>
      <c r="G59" s="68"/>
    </row>
    <row r="60" spans="1:7" ht="12.75" customHeight="1">
      <c r="A60" s="71"/>
      <c r="B60" s="87"/>
      <c r="C60" s="73"/>
      <c r="D60" s="73"/>
      <c r="E60" s="73"/>
      <c r="F60" s="73"/>
      <c r="G60" s="68"/>
    </row>
    <row r="61" spans="1:7" ht="12" customHeight="1" thickBot="1">
      <c r="A61" s="60"/>
      <c r="B61" s="106"/>
      <c r="C61" s="107" t="s">
        <v>74</v>
      </c>
      <c r="D61" s="108"/>
      <c r="E61" s="109"/>
      <c r="F61" s="66"/>
      <c r="G61" s="68"/>
    </row>
    <row r="62" spans="1:7" ht="12" customHeight="1">
      <c r="A62" s="71"/>
      <c r="B62" s="110" t="s">
        <v>75</v>
      </c>
      <c r="C62" s="111">
        <v>6200</v>
      </c>
      <c r="D62" s="111">
        <v>6400</v>
      </c>
      <c r="E62" s="112">
        <v>6600</v>
      </c>
      <c r="F62" s="105"/>
      <c r="G62" s="69"/>
    </row>
    <row r="63" spans="1:7" ht="12.75" customHeight="1" thickBot="1">
      <c r="A63" s="71"/>
      <c r="B63" s="92" t="s">
        <v>76</v>
      </c>
      <c r="C63" s="93">
        <f>(G36/C62)</f>
        <v>906.09919354838712</v>
      </c>
      <c r="D63" s="93">
        <f>(G36/D62)</f>
        <v>877.78359375000002</v>
      </c>
      <c r="E63" s="113">
        <f>(G36/E62)</f>
        <v>851.18409090909086</v>
      </c>
      <c r="F63" s="105"/>
      <c r="G63" s="69"/>
    </row>
    <row r="64" spans="1:7" ht="15.6" customHeight="1">
      <c r="A64" s="71"/>
      <c r="B64" s="96" t="s">
        <v>77</v>
      </c>
      <c r="C64" s="70"/>
      <c r="D64" s="70"/>
      <c r="E64" s="70"/>
      <c r="F64" s="70"/>
      <c r="G64" s="70"/>
    </row>
  </sheetData>
  <mergeCells count="8">
    <mergeCell ref="B50:C5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Perez Toledo Monica</cp:lastModifiedBy>
  <cp:revision/>
  <dcterms:created xsi:type="dcterms:W3CDTF">2020-11-27T12:49:26Z</dcterms:created>
  <dcterms:modified xsi:type="dcterms:W3CDTF">2023-03-28T12:59:56Z</dcterms:modified>
  <cp:category/>
  <cp:contentStatus/>
</cp:coreProperties>
</file>