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19200" windowHeight="7300"/>
  </bookViews>
  <sheets>
    <sheet name="BOV.LECHE MEDIO" sheetId="4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6" i="4" l="1"/>
  <c r="G32" i="4"/>
  <c r="G30" i="4"/>
  <c r="G34" i="4"/>
  <c r="G38" i="4"/>
  <c r="G41" i="4"/>
  <c r="G14" i="4"/>
  <c r="G15" i="4"/>
  <c r="G48" i="4"/>
  <c r="G49" i="4"/>
  <c r="F69" i="4"/>
  <c r="F68" i="4"/>
  <c r="F67" i="4"/>
  <c r="F70" i="4"/>
  <c r="G51" i="4"/>
  <c r="G50" i="4"/>
  <c r="G5" i="4"/>
  <c r="G52" i="4"/>
</calcChain>
</file>

<file path=xl/sharedStrings.xml><?xml version="1.0" encoding="utf-8"?>
<sst xmlns="http://schemas.openxmlformats.org/spreadsheetml/2006/main" count="121" uniqueCount="87">
  <si>
    <t>RUBRO O CULTIVO</t>
  </si>
  <si>
    <t>BOVINOS  DE  LECHE</t>
  </si>
  <si>
    <t>RENDIMIENTO:  (Cabezas/ha)</t>
  </si>
  <si>
    <t>(Ver Nota 10)</t>
  </si>
  <si>
    <t>RAZA</t>
  </si>
  <si>
    <t>OVERO  COLORADO</t>
  </si>
  <si>
    <t>FECHA ESTIMADA  PRECIO VENTA</t>
  </si>
  <si>
    <t xml:space="preserve">Anual </t>
  </si>
  <si>
    <t>NIVEL TECNOLÓGICO</t>
  </si>
  <si>
    <t>MEDIO</t>
  </si>
  <si>
    <t>PRECIO ESPERADO ($/cabeza)</t>
  </si>
  <si>
    <t>REGIÓN</t>
  </si>
  <si>
    <t>LOS LAGOS</t>
  </si>
  <si>
    <t>INGRESO ESPERADO, CON IVA ($)</t>
  </si>
  <si>
    <t>ÁREA</t>
  </si>
  <si>
    <t>ANCUD</t>
  </si>
  <si>
    <t>DESTINO PRODUCCIÓN</t>
  </si>
  <si>
    <t>Agroindustria</t>
  </si>
  <si>
    <t>COMUNA/LOCALIDAD</t>
  </si>
  <si>
    <t>ANCUD, PUGUEÑUN</t>
  </si>
  <si>
    <t>FECHA DE COSECHA</t>
  </si>
  <si>
    <t>FECHA PRECIO INSUMOS</t>
  </si>
  <si>
    <t>CONTINGENCIA</t>
  </si>
  <si>
    <t>SEQUIA</t>
  </si>
  <si>
    <t>COSTOS DIRECTOS DE PRODUCCION POR PLANTEL DE 23 VIENTRES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</si>
  <si>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</si>
  <si>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</si>
  <si>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</si>
  <si>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</si>
  <si>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</si>
  <si>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</si>
  <si>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</si>
  <si>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Varias labores (7)</t>
  </si>
  <si>
    <t>JH</t>
  </si>
  <si>
    <t>Anual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</si>
  <si>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</si>
  <si>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</si>
  <si>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</si>
  <si>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</si>
  <si>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</si>
  <si>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</si>
  <si>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</si>
  <si>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</si>
  <si>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</si>
  <si>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FARMACOS</t>
  </si>
  <si>
    <t xml:space="preserve">Productos Veterinarios </t>
  </si>
  <si>
    <t>Elaboracion de bolos 500 kg c/u</t>
  </si>
  <si>
    <t>kg</t>
  </si>
  <si>
    <t>invierno</t>
  </si>
  <si>
    <t>SERVICIOS</t>
  </si>
  <si>
    <t>Inseminacion Artificial</t>
  </si>
  <si>
    <t>Servicios</t>
  </si>
  <si>
    <t>ALIMENTACION</t>
  </si>
  <si>
    <t>Concentrados sacos 40 kg</t>
  </si>
  <si>
    <t>Otoño y primavera</t>
  </si>
  <si>
    <t>OTROS</t>
  </si>
  <si>
    <t>Energía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</si>
  <si>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</si>
  <si>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</si>
  <si>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</si>
  <si>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</si>
  <si>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</si>
  <si>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</si>
  <si>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</si>
  <si>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</si>
  <si>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2.  Precio de Insumos corresponde a  precios  colocados en el predio</t>
  </si>
  <si>
    <t>3. Precio esperado por ventas corresponde a precio colocado en el domicilio del comprador</t>
  </si>
  <si>
    <t>4. Los insumos aplicados (tipo y cantidad) están referidos al  Área en particular</t>
  </si>
  <si>
    <t>5. El costo de la maquinaria incluye costo del operador, combustible y  arriendo de la maquinaria propiamente tal</t>
  </si>
  <si>
    <t>6. El costo de la mano de obra incluye impuestos e  imposiciones</t>
  </si>
  <si>
    <t xml:space="preserve">7. Sobre el  rebaño de 23  vientres  se estima la siguiente venta: </t>
  </si>
  <si>
    <t>8. Se considera 65% de parición, 20 % de reposición</t>
  </si>
  <si>
    <t>9. Se incluye vacunacion, desparasitacion, señalada y/o areteo, por un período de 90 días</t>
  </si>
  <si>
    <t>10. Detalle de Ingresos</t>
  </si>
  <si>
    <t>CATEGORIA</t>
  </si>
  <si>
    <t>Época</t>
  </si>
  <si>
    <t>Venta de  Leche</t>
  </si>
  <si>
    <t>anual</t>
  </si>
  <si>
    <t>Ternero/a (venta)   (13) 120 kg c/u</t>
  </si>
  <si>
    <t>Otoño-Primavera</t>
  </si>
  <si>
    <t>Vaca desecho (1) 500 kg c/u</t>
  </si>
  <si>
    <t>Otoño</t>
  </si>
  <si>
    <t>Ingresos  esperados</t>
  </si>
  <si>
    <t>1. Precios de insumos y productos se expresan con IVA</t>
  </si>
  <si>
    <r>
      <rPr>
        <b/>
        <sz val="7"/>
        <rFont val="Calibri"/>
      </rPr>
      <t>Fuente:</t>
    </r>
    <r>
      <rPr>
        <sz val="7"/>
        <rFont val="Calibri"/>
      </rPr>
      <t xml:space="preserve"> INDAP</t>
    </r>
  </si>
  <si>
    <r>
      <rPr>
        <b/>
        <u/>
        <sz val="7"/>
        <rFont val="Calibri"/>
      </rPr>
      <t>Notas</t>
    </r>
    <r>
      <rPr>
        <b/>
        <sz val="7"/>
        <rFont val="Calibri"/>
      </rPr>
      <t>:</t>
    </r>
  </si>
  <si>
    <t>Fertilizantes (2) sacos 25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</si>
</sst>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-* #,##0.00\ &quot;€&quot;_-;\-* #,##0.00\ &quot;€&quot;_-;_-* &quot;-&quot;??\ &quot;€&quot;_-;_-@_-"/>
    <numFmt numFmtId="165" formatCode="_-&quot;$&quot;\ * #,##0_-;\-&quot;$&quot;\ * #,##0_-;_-&quot;$&quot;\ * &quot;-&quot;_-;_-@_-"/>
    <numFmt numFmtId="166" formatCode="_-* #,##0_-;\-* #,##0_-;_-* &quot;-&quot;_-;_-@_-"/>
    <numFmt numFmtId="167" formatCode="_-* #,##0.00_-;\-* #,##0.00_-;_-* &quot;-&quot;??_-;_-@_-"/>
    <numFmt numFmtId="168" formatCode="_-* #,##0_-;\-* #,##0_-;_-* &quot;-&quot;??_-;_-@_-"/>
    <numFmt numFmtId="169" formatCode="0.0"/>
    <numFmt numFmtId="170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7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7"/>
      <color indexed="9"/>
      <name val="Calibri"/>
    </font>
    <font>
      <sz val="7"/>
      <color theme="1"/>
      <name val="Calibri"/>
    </font>
    <font>
      <b/>
      <i/>
      <sz val="7"/>
      <color indexed="9"/>
      <name val="Calibri"/>
    </font>
    <font>
      <b/>
      <i/>
      <sz val="7"/>
      <color indexed="8"/>
      <name val="Calibri"/>
    </font>
    <font>
      <sz val="7"/>
      <name val="Calibri"/>
    </font>
    <font>
      <sz val="7"/>
      <color indexed="9"/>
      <name val="Calibri"/>
    </font>
    <font>
      <b/>
      <sz val="7"/>
      <name val="Calibri"/>
    </font>
    <font>
      <b/>
      <sz val="7"/>
      <color theme="0"/>
      <name val="Calibri"/>
    </font>
    <font>
      <sz val="7"/>
      <color theme="0"/>
      <name val="Calibri"/>
    </font>
    <font>
      <b/>
      <u/>
      <sz val="7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11">
    <xf numFmtId="0" fontId="0" fillId="0" borderId="0"/>
    <xf numFmtId="167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3" borderId="0" xfId="0" applyFont="1" applyFill="1" applyAlignment="1">
      <alignment vertical="center"/>
    </xf>
    <xf numFmtId="1" fontId="1" fillId="3" borderId="0" xfId="0" applyNumberFormat="1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7" fontId="7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68" fontId="1" fillId="0" borderId="0" xfId="1" applyNumberFormat="1" applyFont="1" applyBorder="1" applyAlignment="1">
      <alignment horizontal="right"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168" fontId="1" fillId="3" borderId="0" xfId="1" applyNumberFormat="1" applyFont="1" applyFill="1" applyBorder="1" applyAlignment="1">
      <alignment horizontal="right" vertical="center"/>
    </xf>
    <xf numFmtId="168" fontId="1" fillId="0" borderId="0" xfId="1" applyNumberFormat="1" applyFont="1" applyFill="1" applyBorder="1" applyAlignment="1">
      <alignment horizontal="right" vertical="center"/>
    </xf>
    <xf numFmtId="0" fontId="13" fillId="6" borderId="1" xfId="0" applyFont="1" applyFill="1" applyBorder="1" applyAlignment="1">
      <alignment vertical="center"/>
    </xf>
    <xf numFmtId="0" fontId="14" fillId="6" borderId="2" xfId="0" applyFont="1" applyFill="1" applyBorder="1" applyAlignment="1">
      <alignment horizontal="center" vertical="center"/>
    </xf>
    <xf numFmtId="169" fontId="14" fillId="6" borderId="2" xfId="9" applyNumberFormat="1" applyFont="1" applyFill="1" applyBorder="1" applyAlignment="1">
      <alignment horizontal="center" vertical="center"/>
    </xf>
    <xf numFmtId="170" fontId="14" fillId="6" borderId="2" xfId="9" applyNumberFormat="1" applyFont="1" applyFill="1" applyBorder="1" applyAlignment="1">
      <alignment vertical="center"/>
    </xf>
    <xf numFmtId="170" fontId="14" fillId="6" borderId="3" xfId="9" applyNumberFormat="1" applyFont="1" applyFill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0" fontId="14" fillId="5" borderId="2" xfId="0" applyFont="1" applyFill="1" applyBorder="1" applyAlignment="1">
      <alignment horizontal="center" vertical="center"/>
    </xf>
    <xf numFmtId="169" fontId="14" fillId="5" borderId="2" xfId="9" applyNumberFormat="1" applyFont="1" applyFill="1" applyBorder="1" applyAlignment="1">
      <alignment horizontal="center" vertical="center"/>
    </xf>
    <xf numFmtId="170" fontId="14" fillId="5" borderId="2" xfId="9" applyNumberFormat="1" applyFont="1" applyFill="1" applyBorder="1" applyAlignment="1">
      <alignment vertical="center"/>
    </xf>
    <xf numFmtId="170" fontId="14" fillId="5" borderId="3" xfId="9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9" fontId="1" fillId="0" borderId="0" xfId="10" applyFont="1" applyFill="1" applyAlignment="1">
      <alignment vertical="center"/>
    </xf>
    <xf numFmtId="0" fontId="6" fillId="4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right" vertical="center"/>
    </xf>
    <xf numFmtId="0" fontId="1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 wrapText="1"/>
    </xf>
    <xf numFmtId="17" fontId="7" fillId="3" borderId="4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14" fontId="1" fillId="0" borderId="4" xfId="0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17" fontId="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 wrapText="1"/>
    </xf>
    <xf numFmtId="0" fontId="6" fillId="4" borderId="4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center" vertical="center" wrapText="1"/>
    </xf>
    <xf numFmtId="168" fontId="6" fillId="5" borderId="4" xfId="1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65" fontId="10" fillId="0" borderId="4" xfId="2" applyNumberFormat="1" applyFont="1" applyFill="1" applyBorder="1" applyAlignment="1">
      <alignment vertical="center"/>
    </xf>
    <xf numFmtId="165" fontId="10" fillId="0" borderId="4" xfId="0" applyNumberFormat="1" applyFont="1" applyBorder="1" applyAlignment="1">
      <alignment vertical="center"/>
    </xf>
    <xf numFmtId="0" fontId="11" fillId="5" borderId="4" xfId="0" applyFont="1" applyFill="1" applyBorder="1" applyAlignment="1">
      <alignment vertical="center"/>
    </xf>
    <xf numFmtId="0" fontId="11" fillId="5" borderId="4" xfId="0" applyFont="1" applyFill="1" applyBorder="1" applyAlignment="1">
      <alignment horizontal="center" vertical="center"/>
    </xf>
    <xf numFmtId="168" fontId="11" fillId="5" borderId="4" xfId="1" applyNumberFormat="1" applyFont="1" applyFill="1" applyBorder="1" applyAlignment="1">
      <alignment horizontal="right" vertical="center"/>
    </xf>
    <xf numFmtId="0" fontId="6" fillId="5" borderId="4" xfId="0" applyFont="1" applyFill="1" applyBorder="1" applyAlignment="1">
      <alignment horizontal="center" vertical="center"/>
    </xf>
    <xf numFmtId="168" fontId="6" fillId="5" borderId="4" xfId="1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168" fontId="1" fillId="0" borderId="4" xfId="1" applyNumberFormat="1" applyFont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168" fontId="1" fillId="0" borderId="4" xfId="1" applyNumberFormat="1" applyFont="1" applyFill="1" applyBorder="1" applyAlignment="1">
      <alignment horizontal="right" vertical="center" wrapText="1"/>
    </xf>
    <xf numFmtId="168" fontId="1" fillId="0" borderId="4" xfId="1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165" fontId="10" fillId="0" borderId="4" xfId="1" applyNumberFormat="1" applyFont="1" applyFill="1" applyBorder="1" applyAlignment="1">
      <alignment vertical="center"/>
    </xf>
    <xf numFmtId="0" fontId="12" fillId="0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167" fontId="10" fillId="0" borderId="4" xfId="3" applyNumberFormat="1" applyFont="1" applyFill="1" applyBorder="1" applyAlignment="1">
      <alignment horizontal="center" vertical="center"/>
    </xf>
    <xf numFmtId="0" fontId="10" fillId="0" borderId="4" xfId="3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166" fontId="7" fillId="0" borderId="4" xfId="0" applyNumberFormat="1" applyFont="1" applyFill="1" applyBorder="1" applyAlignment="1">
      <alignment horizontal="center" vertical="center" wrapText="1"/>
    </xf>
    <xf numFmtId="1" fontId="10" fillId="0" borderId="4" xfId="0" applyNumberFormat="1" applyFont="1" applyFill="1" applyBorder="1" applyAlignment="1">
      <alignment horizontal="center" vertical="center"/>
    </xf>
    <xf numFmtId="166" fontId="10" fillId="0" borderId="4" xfId="1" applyNumberFormat="1" applyFont="1" applyFill="1" applyBorder="1" applyAlignment="1">
      <alignment horizontal="center" vertical="center"/>
    </xf>
    <xf numFmtId="1" fontId="10" fillId="0" borderId="4" xfId="3" applyNumberFormat="1" applyFont="1" applyFill="1" applyBorder="1" applyAlignment="1">
      <alignment horizontal="center" vertical="center"/>
    </xf>
    <xf numFmtId="168" fontId="11" fillId="5" borderId="4" xfId="1" applyNumberFormat="1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8" fillId="4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</cellXfs>
  <cellStyles count="11">
    <cellStyle name="Millares" xfId="9" builtinId="3"/>
    <cellStyle name="Millares 2" xfId="1"/>
    <cellStyle name="Millares 4" xfId="2"/>
    <cellStyle name="Millares 6" xfId="3"/>
    <cellStyle name="Moneda 2" xfId="4"/>
    <cellStyle name="Normal" xfId="0" builtinId="0"/>
    <cellStyle name="Normal 2" xfId="5"/>
    <cellStyle name="Normal 4" xfId="6"/>
    <cellStyle name="Normal 4 2" xfId="7"/>
    <cellStyle name="Porcentaje" xfId="10" builtinId="5"/>
    <cellStyle name="Porcentaj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1"/>
  <sheetViews>
    <sheetView showGridLines="0" tabSelected="1" topLeftCell="A52" zoomScale="96" zoomScaleNormal="96" zoomScalePageLayoutView="96" workbookViewId="0">
      <selection activeCell="J67" sqref="J67"/>
    </sheetView>
  </sheetViews>
  <sheetFormatPr baseColWidth="10" defaultColWidth="10.81640625" defaultRowHeight="7" x14ac:dyDescent="0.35"/>
  <cols>
    <col min="1" max="1" width="3.453125" style="1" customWidth="1"/>
    <col min="2" max="2" width="20.36328125" style="1" customWidth="1"/>
    <col min="3" max="3" width="15.1796875" style="1" customWidth="1"/>
    <col min="4" max="4" width="13.453125" style="1" customWidth="1"/>
    <col min="5" max="5" width="14.81640625" style="1" customWidth="1"/>
    <col min="6" max="6" width="10.81640625" style="1"/>
    <col min="7" max="7" width="11.6328125" style="1" customWidth="1"/>
    <col min="8" max="16384" width="10.81640625" style="1"/>
  </cols>
  <sheetData>
    <row r="1" spans="2:10" ht="17" customHeight="1" x14ac:dyDescent="0.35"/>
    <row r="2" spans="2:10" ht="17" customHeight="1" x14ac:dyDescent="0.35">
      <c r="B2" s="37" t="s">
        <v>0</v>
      </c>
      <c r="C2" s="38" t="s">
        <v>1</v>
      </c>
      <c r="D2" s="10"/>
      <c r="E2" s="90" t="s">
        <v>2</v>
      </c>
      <c r="F2" s="90"/>
      <c r="G2" s="43" t="s">
        <v>3</v>
      </c>
    </row>
    <row r="3" spans="2:10" ht="17" customHeight="1" x14ac:dyDescent="0.35">
      <c r="B3" s="39" t="s">
        <v>4</v>
      </c>
      <c r="C3" s="40" t="s">
        <v>5</v>
      </c>
      <c r="D3" s="10"/>
      <c r="E3" s="91" t="s">
        <v>6</v>
      </c>
      <c r="F3" s="91"/>
      <c r="G3" s="44" t="s">
        <v>7</v>
      </c>
      <c r="H3" s="2"/>
    </row>
    <row r="4" spans="2:10" ht="17" customHeight="1" x14ac:dyDescent="0.35">
      <c r="B4" s="39" t="s">
        <v>8</v>
      </c>
      <c r="C4" s="38" t="s">
        <v>9</v>
      </c>
      <c r="D4" s="10"/>
      <c r="E4" s="91" t="s">
        <v>10</v>
      </c>
      <c r="F4" s="91"/>
      <c r="G4" s="43" t="s">
        <v>3</v>
      </c>
    </row>
    <row r="5" spans="2:10" ht="17" customHeight="1" x14ac:dyDescent="0.35">
      <c r="B5" s="39" t="s">
        <v>11</v>
      </c>
      <c r="C5" s="38" t="s">
        <v>12</v>
      </c>
      <c r="D5" s="10"/>
      <c r="E5" s="91" t="s">
        <v>13</v>
      </c>
      <c r="F5" s="91"/>
      <c r="G5" s="45">
        <f>F70</f>
        <v>23925560</v>
      </c>
    </row>
    <row r="6" spans="2:10" ht="17" customHeight="1" x14ac:dyDescent="0.35">
      <c r="B6" s="39" t="s">
        <v>14</v>
      </c>
      <c r="C6" s="38" t="s">
        <v>15</v>
      </c>
      <c r="D6" s="10"/>
      <c r="E6" s="91" t="s">
        <v>16</v>
      </c>
      <c r="F6" s="91"/>
      <c r="G6" s="46" t="s">
        <v>17</v>
      </c>
      <c r="H6" s="2"/>
    </row>
    <row r="7" spans="2:10" ht="17" customHeight="1" x14ac:dyDescent="0.35">
      <c r="B7" s="39" t="s">
        <v>18</v>
      </c>
      <c r="C7" s="41" t="s">
        <v>19</v>
      </c>
      <c r="D7" s="10"/>
      <c r="E7" s="91" t="s">
        <v>20</v>
      </c>
      <c r="F7" s="91"/>
      <c r="G7" s="47" t="s">
        <v>7</v>
      </c>
      <c r="H7" s="2"/>
    </row>
    <row r="8" spans="2:10" ht="17" customHeight="1" x14ac:dyDescent="0.35">
      <c r="B8" s="39" t="s">
        <v>21</v>
      </c>
      <c r="C8" s="42">
        <v>44986</v>
      </c>
      <c r="D8" s="10"/>
      <c r="E8" s="88" t="s">
        <v>22</v>
      </c>
      <c r="F8" s="88"/>
      <c r="G8" s="48" t="s">
        <v>23</v>
      </c>
      <c r="H8" s="2"/>
    </row>
    <row r="9" spans="2:10" ht="17" customHeight="1" x14ac:dyDescent="0.35">
      <c r="B9" s="11"/>
      <c r="C9" s="12"/>
      <c r="D9" s="10"/>
      <c r="E9" s="10"/>
      <c r="F9" s="10"/>
      <c r="G9" s="10"/>
      <c r="H9" s="2"/>
    </row>
    <row r="10" spans="2:10" ht="17" customHeight="1" x14ac:dyDescent="0.35">
      <c r="B10" s="89" t="s">
        <v>24</v>
      </c>
      <c r="C10" s="89"/>
      <c r="D10" s="89"/>
      <c r="E10" s="89"/>
      <c r="F10" s="89"/>
      <c r="G10" s="89"/>
    </row>
    <row r="11" spans="2:10" ht="17" customHeight="1" x14ac:dyDescent="0.35">
      <c r="B11" s="10"/>
      <c r="C11" s="13"/>
      <c r="D11" s="13"/>
      <c r="E11" s="14"/>
      <c r="F11" s="15"/>
      <c r="G11" s="10"/>
    </row>
    <row r="12" spans="2:10" ht="17" customHeight="1" x14ac:dyDescent="0.35">
      <c r="B12" s="50" t="s">
        <v>25</v>
      </c>
      <c r="C12" s="10"/>
      <c r="D12" s="10"/>
      <c r="E12" s="10"/>
      <c r="F12" s="10"/>
      <c r="G12" s="10"/>
    </row>
    <row r="13" spans="2:10" ht="17" customHeight="1" x14ac:dyDescent="0.35">
      <c r="B13" s="51" t="s">
        <v>26</v>
      </c>
      <c r="C13" s="51" t="s">
        <v>27</v>
      </c>
      <c r="D13" s="51" t="s">
        <v>28</v>
      </c>
      <c r="E13" s="51" t="s">
        <v>29</v>
      </c>
      <c r="F13" s="52" t="s">
        <v>30</v>
      </c>
      <c r="G13" s="52" t="s">
        <v>31</v>
      </c>
    </row>
    <row r="14" spans="2:10" ht="17" customHeight="1" x14ac:dyDescent="0.35">
      <c r="B14" s="53" t="s">
        <v>32</v>
      </c>
      <c r="C14" s="54" t="s">
        <v>33</v>
      </c>
      <c r="D14" s="55">
        <v>12</v>
      </c>
      <c r="E14" s="55" t="s">
        <v>34</v>
      </c>
      <c r="F14" s="56">
        <v>500000</v>
      </c>
      <c r="G14" s="57">
        <f>F14*D14</f>
        <v>6000000</v>
      </c>
      <c r="I14" s="3"/>
      <c r="J14" s="36"/>
    </row>
    <row r="15" spans="2:10" ht="17" customHeight="1" x14ac:dyDescent="0.35">
      <c r="B15" s="58" t="s">
        <v>35</v>
      </c>
      <c r="C15" s="59"/>
      <c r="D15" s="59"/>
      <c r="E15" s="59"/>
      <c r="F15" s="60"/>
      <c r="G15" s="60">
        <f>SUM(G14:G14)</f>
        <v>6000000</v>
      </c>
    </row>
    <row r="16" spans="2:10" ht="17" customHeight="1" x14ac:dyDescent="0.35">
      <c r="B16" s="10"/>
      <c r="C16" s="16"/>
      <c r="D16" s="16"/>
      <c r="E16" s="16"/>
      <c r="F16" s="17"/>
      <c r="G16" s="17"/>
    </row>
    <row r="17" spans="2:12" ht="17" customHeight="1" x14ac:dyDescent="0.35">
      <c r="B17" s="50" t="s">
        <v>36</v>
      </c>
      <c r="C17" s="16"/>
      <c r="D17" s="16"/>
      <c r="E17" s="16"/>
      <c r="F17" s="17"/>
      <c r="G17" s="17"/>
    </row>
    <row r="18" spans="2:12" ht="17" customHeight="1" x14ac:dyDescent="0.35">
      <c r="B18" s="61" t="s">
        <v>26</v>
      </c>
      <c r="C18" s="51" t="s">
        <v>27</v>
      </c>
      <c r="D18" s="51" t="s">
        <v>28</v>
      </c>
      <c r="E18" s="61" t="s">
        <v>29</v>
      </c>
      <c r="F18" s="52" t="s">
        <v>30</v>
      </c>
      <c r="G18" s="62" t="s">
        <v>31</v>
      </c>
      <c r="L18" s="4"/>
    </row>
    <row r="19" spans="2:12" ht="17" customHeight="1" x14ac:dyDescent="0.35">
      <c r="B19" s="63"/>
      <c r="C19" s="64"/>
      <c r="D19" s="64"/>
      <c r="E19" s="64"/>
      <c r="F19" s="65"/>
      <c r="G19" s="65"/>
      <c r="K19" s="4"/>
    </row>
    <row r="20" spans="2:12" ht="17" customHeight="1" x14ac:dyDescent="0.35">
      <c r="B20" s="58" t="s">
        <v>37</v>
      </c>
      <c r="C20" s="59"/>
      <c r="D20" s="59"/>
      <c r="E20" s="59"/>
      <c r="F20" s="60"/>
      <c r="G20" s="60"/>
      <c r="L20" s="4"/>
    </row>
    <row r="21" spans="2:12" s="8" customFormat="1" ht="17" customHeight="1" x14ac:dyDescent="0.35">
      <c r="B21" s="18"/>
      <c r="C21" s="19"/>
      <c r="D21" s="19"/>
      <c r="E21" s="19"/>
      <c r="F21" s="20"/>
      <c r="G21" s="20"/>
      <c r="K21" s="9"/>
    </row>
    <row r="22" spans="2:12" ht="17" customHeight="1" x14ac:dyDescent="0.35">
      <c r="B22" s="50" t="s">
        <v>38</v>
      </c>
      <c r="C22" s="16"/>
      <c r="D22" s="16"/>
      <c r="E22" s="16"/>
      <c r="F22" s="17"/>
      <c r="G22" s="17"/>
    </row>
    <row r="23" spans="2:12" ht="17" customHeight="1" x14ac:dyDescent="0.35">
      <c r="B23" s="61" t="s">
        <v>26</v>
      </c>
      <c r="C23" s="61" t="s">
        <v>27</v>
      </c>
      <c r="D23" s="61" t="s">
        <v>28</v>
      </c>
      <c r="E23" s="61" t="s">
        <v>29</v>
      </c>
      <c r="F23" s="52" t="s">
        <v>30</v>
      </c>
      <c r="G23" s="62" t="s">
        <v>31</v>
      </c>
    </row>
    <row r="24" spans="2:12" ht="17" customHeight="1" x14ac:dyDescent="0.35">
      <c r="B24" s="66"/>
      <c r="C24" s="67"/>
      <c r="D24" s="67"/>
      <c r="E24" s="67"/>
      <c r="F24" s="68"/>
      <c r="G24" s="69"/>
      <c r="L24" s="5"/>
    </row>
    <row r="25" spans="2:12" ht="17" customHeight="1" x14ac:dyDescent="0.35">
      <c r="B25" s="58" t="s">
        <v>39</v>
      </c>
      <c r="C25" s="59"/>
      <c r="D25" s="59"/>
      <c r="E25" s="59"/>
      <c r="F25" s="60"/>
      <c r="G25" s="60"/>
    </row>
    <row r="26" spans="2:12" ht="17" customHeight="1" x14ac:dyDescent="0.35">
      <c r="B26" s="10"/>
      <c r="C26" s="16"/>
      <c r="D26" s="16"/>
      <c r="E26" s="16"/>
      <c r="F26" s="17"/>
      <c r="G26" s="17"/>
    </row>
    <row r="27" spans="2:12" ht="17" customHeight="1" x14ac:dyDescent="0.35">
      <c r="B27" s="49" t="s">
        <v>40</v>
      </c>
      <c r="C27" s="16"/>
      <c r="D27" s="16"/>
      <c r="E27" s="16"/>
      <c r="F27" s="17"/>
      <c r="G27" s="17"/>
    </row>
    <row r="28" spans="2:12" ht="17" customHeight="1" x14ac:dyDescent="0.35">
      <c r="B28" s="51" t="s">
        <v>41</v>
      </c>
      <c r="C28" s="51" t="s">
        <v>42</v>
      </c>
      <c r="D28" s="51" t="s">
        <v>43</v>
      </c>
      <c r="E28" s="51" t="s">
        <v>29</v>
      </c>
      <c r="F28" s="52" t="s">
        <v>30</v>
      </c>
      <c r="G28" s="52" t="s">
        <v>31</v>
      </c>
    </row>
    <row r="29" spans="2:12" ht="17" customHeight="1" x14ac:dyDescent="0.35">
      <c r="B29" s="70" t="s">
        <v>44</v>
      </c>
      <c r="C29" s="71"/>
      <c r="D29" s="71"/>
      <c r="E29" s="71"/>
      <c r="F29" s="68"/>
      <c r="G29" s="68"/>
    </row>
    <row r="30" spans="2:12" ht="17" customHeight="1" x14ac:dyDescent="0.35">
      <c r="B30" s="53" t="s">
        <v>45</v>
      </c>
      <c r="C30" s="55"/>
      <c r="D30" s="55">
        <v>12</v>
      </c>
      <c r="E30" s="55" t="s">
        <v>7</v>
      </c>
      <c r="F30" s="72">
        <v>20000</v>
      </c>
      <c r="G30" s="57">
        <f>+F30*D30</f>
        <v>240000</v>
      </c>
    </row>
    <row r="31" spans="2:12" ht="17" customHeight="1" x14ac:dyDescent="0.35">
      <c r="B31" s="73" t="s">
        <v>40</v>
      </c>
      <c r="C31" s="55"/>
      <c r="D31" s="55"/>
      <c r="E31" s="55"/>
      <c r="F31" s="72"/>
      <c r="G31" s="57"/>
    </row>
    <row r="32" spans="2:12" ht="17" customHeight="1" x14ac:dyDescent="0.35">
      <c r="B32" s="74" t="s">
        <v>46</v>
      </c>
      <c r="C32" s="64" t="s">
        <v>47</v>
      </c>
      <c r="D32" s="64">
        <v>20000</v>
      </c>
      <c r="E32" s="67" t="s">
        <v>48</v>
      </c>
      <c r="F32" s="68">
        <v>28</v>
      </c>
      <c r="G32" s="68">
        <f>+F32*D32</f>
        <v>560000</v>
      </c>
    </row>
    <row r="33" spans="2:13" ht="17" customHeight="1" x14ac:dyDescent="0.35">
      <c r="B33" s="73" t="s">
        <v>49</v>
      </c>
      <c r="C33" s="75"/>
      <c r="D33" s="76"/>
      <c r="E33" s="55"/>
      <c r="F33" s="72"/>
      <c r="G33" s="57"/>
      <c r="I33" s="2"/>
      <c r="J33" s="2"/>
      <c r="K33" s="2"/>
      <c r="L33" s="2"/>
      <c r="M33" s="2"/>
    </row>
    <row r="34" spans="2:13" ht="17" customHeight="1" x14ac:dyDescent="0.35">
      <c r="B34" s="77" t="s">
        <v>50</v>
      </c>
      <c r="C34" s="75" t="s">
        <v>51</v>
      </c>
      <c r="D34" s="76">
        <v>15</v>
      </c>
      <c r="E34" s="55" t="s">
        <v>7</v>
      </c>
      <c r="F34" s="72">
        <v>20000</v>
      </c>
      <c r="G34" s="57">
        <f>F34*D34</f>
        <v>300000</v>
      </c>
      <c r="I34" s="2"/>
      <c r="J34" s="2"/>
      <c r="K34" s="2"/>
      <c r="L34" s="2"/>
      <c r="M34" s="2"/>
    </row>
    <row r="35" spans="2:13" ht="17" customHeight="1" x14ac:dyDescent="0.35">
      <c r="B35" s="78" t="s">
        <v>52</v>
      </c>
      <c r="C35" s="75"/>
      <c r="D35" s="76"/>
      <c r="E35" s="55"/>
      <c r="F35" s="72"/>
      <c r="G35" s="57"/>
      <c r="I35" s="2"/>
      <c r="J35" s="2"/>
      <c r="K35" s="2"/>
      <c r="L35" s="2"/>
      <c r="M35" s="2"/>
    </row>
    <row r="36" spans="2:13" ht="17" customHeight="1" x14ac:dyDescent="0.35">
      <c r="B36" s="77" t="s">
        <v>53</v>
      </c>
      <c r="C36" s="75" t="s">
        <v>47</v>
      </c>
      <c r="D36" s="76">
        <v>12000</v>
      </c>
      <c r="E36" s="55" t="s">
        <v>7</v>
      </c>
      <c r="F36" s="72">
        <v>560</v>
      </c>
      <c r="G36" s="57">
        <f>+F36*D36</f>
        <v>6720000</v>
      </c>
      <c r="I36" s="2"/>
      <c r="J36" s="2"/>
      <c r="K36" s="2"/>
      <c r="L36" s="2"/>
      <c r="M36" s="2"/>
    </row>
    <row r="37" spans="2:13" ht="17" customHeight="1" x14ac:dyDescent="0.35">
      <c r="B37" s="78" t="s">
        <v>40</v>
      </c>
      <c r="C37" s="75"/>
      <c r="D37" s="76"/>
      <c r="E37" s="55"/>
      <c r="F37" s="72"/>
      <c r="G37" s="57"/>
      <c r="I37" s="2"/>
      <c r="J37" s="2"/>
      <c r="K37" s="2"/>
      <c r="L37" s="2"/>
      <c r="M37" s="2"/>
    </row>
    <row r="38" spans="2:13" ht="17" customHeight="1" x14ac:dyDescent="0.35">
      <c r="B38" s="74" t="s">
        <v>86</v>
      </c>
      <c r="C38" s="64" t="s">
        <v>47</v>
      </c>
      <c r="D38" s="79">
        <v>2400</v>
      </c>
      <c r="E38" s="67" t="s">
        <v>54</v>
      </c>
      <c r="F38" s="68">
        <v>800</v>
      </c>
      <c r="G38" s="68">
        <f>F38*D38</f>
        <v>1920000</v>
      </c>
      <c r="I38" s="2"/>
      <c r="J38" s="2"/>
      <c r="K38" s="2"/>
      <c r="L38" s="2"/>
      <c r="M38" s="2"/>
    </row>
    <row r="39" spans="2:13" ht="17" customHeight="1" x14ac:dyDescent="0.35">
      <c r="B39" s="73" t="s">
        <v>55</v>
      </c>
      <c r="C39" s="75"/>
      <c r="D39" s="76"/>
      <c r="E39" s="55"/>
      <c r="F39" s="72"/>
      <c r="G39" s="57"/>
      <c r="I39" s="2"/>
      <c r="J39" s="2"/>
      <c r="K39" s="2"/>
      <c r="L39" s="2"/>
      <c r="M39" s="2"/>
    </row>
    <row r="40" spans="2:13" ht="17" customHeight="1" x14ac:dyDescent="0.35">
      <c r="B40" s="53" t="s">
        <v>56</v>
      </c>
      <c r="C40" s="75"/>
      <c r="D40" s="76">
        <v>12</v>
      </c>
      <c r="E40" s="55" t="s">
        <v>7</v>
      </c>
      <c r="F40" s="72">
        <v>18500</v>
      </c>
      <c r="G40" s="57">
        <v>222000</v>
      </c>
      <c r="I40" s="2"/>
      <c r="J40" s="2"/>
      <c r="K40" s="2"/>
      <c r="L40" s="2"/>
      <c r="M40" s="2"/>
    </row>
    <row r="41" spans="2:13" ht="17" customHeight="1" x14ac:dyDescent="0.35">
      <c r="B41" s="58" t="s">
        <v>57</v>
      </c>
      <c r="C41" s="59"/>
      <c r="D41" s="59"/>
      <c r="E41" s="59"/>
      <c r="F41" s="60"/>
      <c r="G41" s="60">
        <f>SUM(G30:G40)</f>
        <v>9962000</v>
      </c>
      <c r="I41" s="2"/>
      <c r="J41" s="2"/>
      <c r="K41" s="2"/>
      <c r="L41" s="2"/>
      <c r="M41" s="2"/>
    </row>
    <row r="42" spans="2:13" ht="17" customHeight="1" x14ac:dyDescent="0.35">
      <c r="B42" s="15"/>
      <c r="C42" s="16"/>
      <c r="D42" s="16"/>
      <c r="E42" s="16"/>
      <c r="F42" s="17"/>
      <c r="G42" s="21"/>
      <c r="I42" s="2"/>
      <c r="J42" s="2"/>
      <c r="K42" s="2"/>
      <c r="L42" s="2"/>
      <c r="M42" s="2"/>
    </row>
    <row r="43" spans="2:13" ht="17" customHeight="1" x14ac:dyDescent="0.35">
      <c r="B43" s="80" t="s">
        <v>55</v>
      </c>
      <c r="C43" s="16"/>
      <c r="D43" s="16"/>
      <c r="E43" s="16"/>
      <c r="F43" s="17"/>
      <c r="G43" s="17"/>
      <c r="I43" s="2"/>
      <c r="J43" s="2"/>
      <c r="K43" s="2"/>
      <c r="L43" s="2"/>
      <c r="M43" s="2"/>
    </row>
    <row r="44" spans="2:13" ht="17" customHeight="1" x14ac:dyDescent="0.35">
      <c r="B44" s="61" t="s">
        <v>58</v>
      </c>
      <c r="C44" s="51" t="s">
        <v>42</v>
      </c>
      <c r="D44" s="51" t="s">
        <v>43</v>
      </c>
      <c r="E44" s="61" t="s">
        <v>29</v>
      </c>
      <c r="F44" s="52" t="s">
        <v>30</v>
      </c>
      <c r="G44" s="62" t="s">
        <v>31</v>
      </c>
      <c r="I44" s="2"/>
      <c r="J44" s="2"/>
      <c r="K44" s="2"/>
      <c r="L44" s="2"/>
      <c r="M44" s="2"/>
    </row>
    <row r="45" spans="2:13" ht="17" customHeight="1" x14ac:dyDescent="0.35">
      <c r="B45" s="63"/>
      <c r="C45" s="64"/>
      <c r="D45" s="64"/>
      <c r="E45" s="64"/>
      <c r="F45" s="65"/>
      <c r="G45" s="65"/>
      <c r="I45" s="6"/>
      <c r="J45" s="6"/>
      <c r="K45" s="6"/>
      <c r="L45" s="6"/>
      <c r="M45" s="6"/>
    </row>
    <row r="46" spans="2:13" ht="17" customHeight="1" x14ac:dyDescent="0.35">
      <c r="B46" s="58" t="s">
        <v>59</v>
      </c>
      <c r="C46" s="59"/>
      <c r="D46" s="59"/>
      <c r="E46" s="59"/>
      <c r="F46" s="60"/>
      <c r="G46" s="60"/>
      <c r="I46" s="2"/>
      <c r="J46" s="2"/>
      <c r="K46" s="2"/>
      <c r="L46" s="2"/>
      <c r="M46" s="2"/>
    </row>
    <row r="47" spans="2:13" ht="17" customHeight="1" x14ac:dyDescent="0.35">
      <c r="B47" s="15"/>
      <c r="C47" s="16"/>
      <c r="D47" s="16"/>
      <c r="E47" s="16"/>
      <c r="F47" s="17"/>
      <c r="G47" s="21"/>
    </row>
    <row r="48" spans="2:13" ht="17" customHeight="1" x14ac:dyDescent="0.35">
      <c r="B48" s="22" t="s">
        <v>60</v>
      </c>
      <c r="C48" s="23"/>
      <c r="D48" s="24"/>
      <c r="E48" s="23"/>
      <c r="F48" s="25"/>
      <c r="G48" s="26">
        <f>G41+G25+G20+G15</f>
        <v>15962000</v>
      </c>
    </row>
    <row r="49" spans="2:12" ht="17" customHeight="1" x14ac:dyDescent="0.35">
      <c r="B49" s="27" t="s">
        <v>61</v>
      </c>
      <c r="C49" s="28"/>
      <c r="D49" s="29"/>
      <c r="E49" s="28"/>
      <c r="F49" s="30"/>
      <c r="G49" s="31">
        <f>G48*0.05</f>
        <v>798100</v>
      </c>
    </row>
    <row r="50" spans="2:12" ht="17" customHeight="1" x14ac:dyDescent="0.35">
      <c r="B50" s="22" t="s">
        <v>62</v>
      </c>
      <c r="C50" s="23"/>
      <c r="D50" s="24"/>
      <c r="E50" s="23"/>
      <c r="F50" s="25"/>
      <c r="G50" s="26">
        <f>SUM(G48:G49)</f>
        <v>16760100</v>
      </c>
      <c r="I50" s="7"/>
      <c r="J50" s="3"/>
      <c r="K50" s="3"/>
    </row>
    <row r="51" spans="2:12" ht="17" customHeight="1" x14ac:dyDescent="0.35">
      <c r="B51" s="27" t="s">
        <v>63</v>
      </c>
      <c r="C51" s="28"/>
      <c r="D51" s="29"/>
      <c r="E51" s="28"/>
      <c r="F51" s="30"/>
      <c r="G51" s="31">
        <f>F70</f>
        <v>23925560</v>
      </c>
      <c r="I51" s="3"/>
      <c r="J51" s="3"/>
      <c r="K51" s="3"/>
    </row>
    <row r="52" spans="2:12" ht="17" customHeight="1" x14ac:dyDescent="0.35">
      <c r="B52" s="22" t="s">
        <v>64</v>
      </c>
      <c r="C52" s="23"/>
      <c r="D52" s="24"/>
      <c r="E52" s="23"/>
      <c r="F52" s="25"/>
      <c r="G52" s="26">
        <f>G51-G50</f>
        <v>7165460</v>
      </c>
    </row>
    <row r="53" spans="2:12" ht="17" customHeight="1" x14ac:dyDescent="0.35">
      <c r="B53" s="32" t="s">
        <v>84</v>
      </c>
      <c r="C53" s="10"/>
      <c r="D53" s="10"/>
      <c r="E53" s="10"/>
      <c r="F53" s="10"/>
      <c r="G53" s="10"/>
    </row>
    <row r="54" spans="2:12" ht="17" customHeight="1" x14ac:dyDescent="0.35">
      <c r="B54" s="32"/>
      <c r="C54" s="10"/>
      <c r="D54" s="10"/>
      <c r="E54" s="10"/>
      <c r="F54" s="10"/>
      <c r="G54" s="10"/>
    </row>
    <row r="55" spans="2:12" ht="17" customHeight="1" x14ac:dyDescent="0.35">
      <c r="B55" s="33" t="s">
        <v>85</v>
      </c>
      <c r="C55" s="10"/>
      <c r="D55" s="10"/>
      <c r="E55" s="10"/>
      <c r="F55" s="10"/>
      <c r="G55" s="10"/>
    </row>
    <row r="56" spans="2:12" ht="17" customHeight="1" x14ac:dyDescent="0.35">
      <c r="B56" s="34" t="s">
        <v>83</v>
      </c>
      <c r="C56" s="10"/>
      <c r="D56" s="10"/>
      <c r="E56" s="10"/>
      <c r="F56" s="10"/>
      <c r="G56" s="10"/>
      <c r="L56" s="8"/>
    </row>
    <row r="57" spans="2:12" ht="17" customHeight="1" x14ac:dyDescent="0.35">
      <c r="B57" s="34" t="s">
        <v>65</v>
      </c>
      <c r="C57" s="10"/>
      <c r="D57" s="10"/>
      <c r="E57" s="10"/>
      <c r="F57" s="10"/>
      <c r="G57" s="10"/>
    </row>
    <row r="58" spans="2:12" ht="17" customHeight="1" x14ac:dyDescent="0.35">
      <c r="B58" s="34" t="s">
        <v>66</v>
      </c>
      <c r="C58" s="10"/>
      <c r="D58" s="10"/>
      <c r="E58" s="10"/>
      <c r="F58" s="10"/>
      <c r="G58" s="10"/>
    </row>
    <row r="59" spans="2:12" ht="17" customHeight="1" x14ac:dyDescent="0.35">
      <c r="B59" s="34" t="s">
        <v>67</v>
      </c>
      <c r="C59" s="10"/>
      <c r="D59" s="10"/>
      <c r="E59" s="10"/>
      <c r="F59" s="10"/>
      <c r="G59" s="10"/>
    </row>
    <row r="60" spans="2:12" ht="17" customHeight="1" x14ac:dyDescent="0.35">
      <c r="B60" s="34" t="s">
        <v>68</v>
      </c>
      <c r="C60" s="10"/>
      <c r="D60" s="10"/>
      <c r="E60" s="10"/>
      <c r="F60" s="10"/>
      <c r="G60" s="10"/>
    </row>
    <row r="61" spans="2:12" ht="17" customHeight="1" x14ac:dyDescent="0.35">
      <c r="B61" s="34" t="s">
        <v>69</v>
      </c>
      <c r="C61" s="10"/>
      <c r="D61" s="10"/>
      <c r="E61" s="10"/>
      <c r="F61" s="10"/>
      <c r="G61" s="10"/>
    </row>
    <row r="62" spans="2:12" ht="17" customHeight="1" x14ac:dyDescent="0.35">
      <c r="B62" s="35" t="s">
        <v>70</v>
      </c>
      <c r="C62" s="35"/>
      <c r="D62" s="35"/>
      <c r="E62" s="35"/>
      <c r="F62" s="35"/>
      <c r="G62" s="10"/>
    </row>
    <row r="63" spans="2:12" ht="17" customHeight="1" x14ac:dyDescent="0.35">
      <c r="B63" s="10" t="s">
        <v>71</v>
      </c>
      <c r="C63" s="35"/>
      <c r="D63" s="35"/>
      <c r="E63" s="35"/>
      <c r="F63" s="35"/>
      <c r="G63" s="10"/>
    </row>
    <row r="64" spans="2:12" ht="17" customHeight="1" x14ac:dyDescent="0.35">
      <c r="B64" s="35" t="s">
        <v>72</v>
      </c>
      <c r="C64" s="35"/>
      <c r="D64" s="35"/>
      <c r="E64" s="35"/>
      <c r="F64" s="35"/>
      <c r="G64" s="10"/>
    </row>
    <row r="65" spans="2:7" ht="20" customHeight="1" x14ac:dyDescent="0.35">
      <c r="B65" s="35" t="s">
        <v>73</v>
      </c>
      <c r="C65" s="35"/>
      <c r="D65" s="35"/>
      <c r="E65" s="35"/>
      <c r="F65" s="35"/>
      <c r="G65" s="10"/>
    </row>
    <row r="66" spans="2:7" ht="17" customHeight="1" x14ac:dyDescent="0.35">
      <c r="B66" s="62" t="s">
        <v>74</v>
      </c>
      <c r="C66" s="51" t="s">
        <v>43</v>
      </c>
      <c r="D66" s="62" t="s">
        <v>75</v>
      </c>
      <c r="E66" s="62" t="s">
        <v>30</v>
      </c>
      <c r="F66" s="62" t="s">
        <v>31</v>
      </c>
      <c r="G66" s="10"/>
    </row>
    <row r="67" spans="2:7" ht="17" customHeight="1" x14ac:dyDescent="0.35">
      <c r="B67" s="81" t="s">
        <v>76</v>
      </c>
      <c r="C67" s="82">
        <v>50568</v>
      </c>
      <c r="D67" s="82" t="s">
        <v>77</v>
      </c>
      <c r="E67" s="83">
        <v>420</v>
      </c>
      <c r="F67" s="83">
        <f>E67*C67</f>
        <v>21238560</v>
      </c>
      <c r="G67" s="10"/>
    </row>
    <row r="68" spans="2:7" ht="17" customHeight="1" x14ac:dyDescent="0.35">
      <c r="B68" s="77" t="s">
        <v>78</v>
      </c>
      <c r="C68" s="84">
        <v>1560</v>
      </c>
      <c r="D68" s="55" t="s">
        <v>79</v>
      </c>
      <c r="E68" s="85">
        <v>1450</v>
      </c>
      <c r="F68" s="83">
        <f>E68*C68</f>
        <v>2262000</v>
      </c>
      <c r="G68" s="10"/>
    </row>
    <row r="69" spans="2:7" ht="17" customHeight="1" x14ac:dyDescent="0.35">
      <c r="B69" s="77" t="s">
        <v>80</v>
      </c>
      <c r="C69" s="86">
        <v>500</v>
      </c>
      <c r="D69" s="55" t="s">
        <v>81</v>
      </c>
      <c r="E69" s="85">
        <v>850</v>
      </c>
      <c r="F69" s="83">
        <f>E69*C69</f>
        <v>425000</v>
      </c>
      <c r="G69" s="10"/>
    </row>
    <row r="70" spans="2:7" ht="17" customHeight="1" x14ac:dyDescent="0.35">
      <c r="B70" s="87" t="s">
        <v>82</v>
      </c>
      <c r="C70" s="87"/>
      <c r="D70" s="87"/>
      <c r="E70" s="87"/>
      <c r="F70" s="87">
        <f>SUM(F67:F69)</f>
        <v>23925560</v>
      </c>
      <c r="G70" s="10"/>
    </row>
    <row r="71" spans="2:7" ht="17" customHeight="1" x14ac:dyDescent="0.35"/>
  </sheetData>
  <mergeCells count="8">
    <mergeCell ref="E8:F8"/>
    <mergeCell ref="B10:G10"/>
    <mergeCell ref="E2:F2"/>
    <mergeCell ref="E3:F3"/>
    <mergeCell ref="E4:F4"/>
    <mergeCell ref="E5:F5"/>
    <mergeCell ref="E6:F6"/>
    <mergeCell ref="E7:F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BOV.LECHE MEDIO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2023-03-22T19:55:58Z</dcterms:modified>
</cp:coreProperties>
</file>