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gallardo\Documents\2023\créditos 23\fichas técnicas\"/>
    </mc:Choice>
  </mc:AlternateContent>
  <bookViews>
    <workbookView xWindow="0" yWindow="0" windowWidth="19200" windowHeight="6720"/>
  </bookViews>
  <sheets>
    <sheet name="BOVINOS CARNE" sheetId="1" r:id="rId1"/>
  </sheets>
  <calcPr calcId="152511"/>
</workbook>
</file>

<file path=xl/calcChain.xml><?xml version="1.0" encoding="utf-8"?>
<calcChain xmlns="http://schemas.openxmlformats.org/spreadsheetml/2006/main">
  <c r="C90" i="1" l="1"/>
  <c r="E90" i="1" l="1"/>
  <c r="D90" i="1"/>
  <c r="G9" i="1"/>
  <c r="C70" i="1"/>
  <c r="F69" i="1"/>
  <c r="F68" i="1"/>
  <c r="F67" i="1"/>
  <c r="F70" i="1" l="1"/>
  <c r="E70" i="1" s="1"/>
  <c r="G11" i="1" s="1"/>
  <c r="G12" i="1" s="1"/>
  <c r="G39" i="1"/>
  <c r="C81" i="1" l="1"/>
  <c r="C84" i="1" l="1"/>
  <c r="G43" i="1"/>
  <c r="G42" i="1"/>
  <c r="G40" i="1"/>
  <c r="G23" i="1"/>
  <c r="G22" i="1"/>
  <c r="G21" i="1"/>
  <c r="G54" i="1"/>
  <c r="G24" i="1" l="1"/>
  <c r="G44" i="1"/>
  <c r="C83" i="1" s="1"/>
  <c r="C82" i="1"/>
  <c r="G51" i="1" l="1"/>
  <c r="G52" i="1" s="1"/>
  <c r="C80" i="1"/>
  <c r="G53" i="1" l="1"/>
  <c r="C85" i="1"/>
  <c r="D91" i="1" l="1"/>
  <c r="C91" i="1"/>
  <c r="E91" i="1"/>
  <c r="G55" i="1"/>
  <c r="C86" i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<sst xmlns="http://schemas.openxmlformats.org/spreadsheetml/2006/main" count="136" uniqueCount="107">
  <si>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</si>
  <si>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</si>
  <si>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</si>
  <si>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</si>
  <si>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</si>
  <si>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</si>
  <si>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</si>
  <si>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</si>
  <si>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</si>
  <si>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</si>
  <si>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</si>
  <si>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</si>
  <si>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</si>
  <si>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</si>
  <si>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</si>
  <si>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</si>
  <si>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</si>
  <si>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</si>
  <si>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</si>
  <si>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</si>
  <si>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</si>
  <si>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</si>
  <si>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</si>
  <si>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</si>
  <si>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</si>
  <si>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</si>
  <si>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</si>
  <si>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</si>
  <si>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</si>
  <si>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</si>
  <si>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</si>
  <si>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</si>
  <si>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</si>
  <si>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</si>
  <si>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</si>
  <si>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</si>
  <si>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</si>
  <si>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2.  Precio de Insumos corresponde a  precios  colocados en el predio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</si>
  <si>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</si>
  <si>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</si>
  <si>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</si>
  <si>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</si>
  <si>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</si>
  <si>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</si>
  <si>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</si>
  <si>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</si>
  <si>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</si>
  <si>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</si>
  <si>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</si>
  <si>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</si>
  <si>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Subtotal otros</t>
  </si>
  <si>
    <t>CLAVEL CRUZAS</t>
  </si>
  <si>
    <t>RAZA</t>
  </si>
  <si>
    <t>LOS LAGOS</t>
  </si>
  <si>
    <t>MEDIO</t>
  </si>
  <si>
    <t>CHAITEN</t>
  </si>
  <si>
    <t>RENDIMIENTO (KILOS)</t>
  </si>
  <si>
    <t>PRECIO ESPERADO ($/KG)</t>
  </si>
  <si>
    <t>MERCADO INTERNO</t>
  </si>
  <si>
    <t>ABRIL - MAYO</t>
  </si>
  <si>
    <t>Manejo sanitario otoño</t>
  </si>
  <si>
    <t>Abril - Mayo</t>
  </si>
  <si>
    <t>Manejo sanitario primavera</t>
  </si>
  <si>
    <t>Octubre - Noviembre</t>
  </si>
  <si>
    <t>Forrajeo Invernal</t>
  </si>
  <si>
    <t>FARMACOS</t>
  </si>
  <si>
    <t>Vacuna clostridial</t>
  </si>
  <si>
    <t>Frasco 100 cc</t>
  </si>
  <si>
    <t>Antiparasitario</t>
  </si>
  <si>
    <t>Frasco 500 cc</t>
  </si>
  <si>
    <t>Agosto - octubre</t>
  </si>
  <si>
    <t>Septiembre - octubre</t>
  </si>
  <si>
    <t>ALIMENTACION</t>
  </si>
  <si>
    <t>Heno</t>
  </si>
  <si>
    <t>Concentrados</t>
  </si>
  <si>
    <t>Fardos</t>
  </si>
  <si>
    <t>Sacos 25 kilos</t>
  </si>
  <si>
    <t>Junio - septiembre</t>
  </si>
  <si>
    <t xml:space="preserve">1. Precios de insumos y productos se expresan con IVA </t>
  </si>
  <si>
    <t>3. Precio esperado por ventas corresponde a precio colocado en el domicilio del comprador</t>
  </si>
  <si>
    <t>4. Los insumos aplicados (tipo y cantidad) están referidos al  Área en particular</t>
  </si>
  <si>
    <t>6. El costo de la mano de obra es una estimación y se asume que lo realiza el propietario o un familiar</t>
  </si>
  <si>
    <t xml:space="preserve">7. Sobre el  rebaño de 40  vientres  se estima la siguiente venta: </t>
  </si>
  <si>
    <t>CATEGORIA</t>
  </si>
  <si>
    <t>Época</t>
  </si>
  <si>
    <t xml:space="preserve">Ternero/a (venta)20 de 220 kg c/u </t>
  </si>
  <si>
    <t>Abr-May</t>
  </si>
  <si>
    <t>Ternero/a (consumo)4 de 220 kg c/u</t>
  </si>
  <si>
    <t>Abr-Jul</t>
  </si>
  <si>
    <t>Vaca desecho 8 de 400 kg c/u</t>
  </si>
  <si>
    <t>Ingresos  esperados</t>
  </si>
  <si>
    <t>8. Se considera 80% de parición, 20 % de reposición</t>
  </si>
  <si>
    <t>9. En el territorio se usan la Invernadas y Veranadas que permiten abastecer de forraje al ganado, en los meses que se indican a continuación, lo que no permite estimar rendimiento/Ha.</t>
  </si>
  <si>
    <t>VERANADA</t>
  </si>
  <si>
    <t>DICIEMBRE - ABRIL</t>
  </si>
  <si>
    <t>INVERNADA</t>
  </si>
  <si>
    <t>MAYO-DICIEMBRE</t>
  </si>
  <si>
    <t>Rendimiento (kilos)</t>
  </si>
  <si>
    <t>Costo unitario ($/kilo) (*)</t>
  </si>
  <si>
    <t>valor prom.</t>
  </si>
  <si>
    <t>ESCENARIOS COSTO UNITARIO  ($/kilo)</t>
  </si>
  <si>
    <t>COSTOS DIRECTOS DE POR PLANTEL DE 40 VIENTRES (INCLUYE IVA)</t>
  </si>
  <si>
    <t>Octubre - Marzo</t>
  </si>
  <si>
    <t>BOVINOS CARNE</t>
  </si>
  <si>
    <r>
      <rPr>
        <u/>
        <sz val="9"/>
        <rFont val="Calibri"/>
        <family val="2"/>
      </rPr>
      <t>Notas</t>
    </r>
    <r>
      <rPr>
        <sz val="9"/>
        <rFont val="Calibri"/>
        <family val="2"/>
      </rPr>
      <t>:</t>
    </r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</si>
  <si>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</si>
  <si>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t>01/05/2023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</si>
</sst>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_-* #,##0.00\ &quot;€&quot;_-;\-* #,##0.00\ &quot;€&quot;_-;_-* &quot;-&quot;??\ &quot;€&quot;_-;_-@_-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&quot; &quot;* #,##0&quot; &quot;;&quot;-&quot;* #,##0&quot; &quot;;&quot; &quot;* &quot;-&quot;??&quot; &quot;"/>
    <numFmt numFmtId="170" formatCode="_-* #,##0_-;\-* #,##0_-;_-* &quot;-&quot;??_-;_-@_-"/>
  </numFmts>
  <fonts count="13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Calibri"/>
      <family val="2"/>
    </font>
    <font>
      <i/>
      <sz val="9"/>
      <color indexed="9"/>
      <name val="Calibri"/>
      <family val="2"/>
    </font>
    <font>
      <u/>
      <sz val="9"/>
      <name val="Calibri"/>
      <family val="2"/>
    </font>
    <font>
      <sz val="9"/>
      <color theme="0"/>
      <name val="Calibri"/>
      <family val="2"/>
    </font>
    <font>
      <u/>
      <sz val="9"/>
      <color indexed="8"/>
      <name val="Calibri"/>
      <family val="2"/>
    </font>
    <font>
      <sz val="9"/>
      <color theme="1"/>
      <name val="Calibri"/>
      <family val="2"/>
    </font>
    <font>
      <sz val="9"/>
      <color indexed="15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1" fillId="0" borderId="23"/>
    <xf numFmtId="164" fontId="4" fillId="0" borderId="23" applyFont="0" applyFill="0" applyBorder="0" applyAlignment="0" applyProtection="0"/>
    <xf numFmtId="165" fontId="5" fillId="0" borderId="23" applyFont="0" applyFill="0" applyBorder="0" applyAlignment="0" applyProtection="0"/>
    <xf numFmtId="0" fontId="5" fillId="0" borderId="23"/>
    <xf numFmtId="0" fontId="5" fillId="0" borderId="23"/>
    <xf numFmtId="0" fontId="5" fillId="0" borderId="23"/>
    <xf numFmtId="9" fontId="5" fillId="0" borderId="23" applyFont="0" applyFill="0" applyBorder="0" applyAlignment="0" applyProtection="0"/>
    <xf numFmtId="164" fontId="1" fillId="0" borderId="23" applyFont="0" applyFill="0" applyBorder="0" applyAlignment="0" applyProtection="0"/>
  </cellStyleXfs>
  <cellXfs count="151">
    <xf numFmtId="0" fontId="0" fillId="0" borderId="0" xfId="0" applyFont="1" applyAlignment="1"/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2" fillId="0" borderId="23" xfId="1" applyFont="1" applyBorder="1" applyAlignment="1">
      <alignment vertical="center"/>
    </xf>
    <xf numFmtId="0" fontId="6" fillId="10" borderId="23" xfId="1" applyFont="1" applyFill="1" applyBorder="1" applyAlignment="1">
      <alignment vertical="center"/>
    </xf>
    <xf numFmtId="170" fontId="2" fillId="0" borderId="49" xfId="2" applyNumberFormat="1" applyFont="1" applyBorder="1" applyAlignment="1">
      <alignment vertical="center"/>
    </xf>
    <xf numFmtId="170" fontId="6" fillId="12" borderId="49" xfId="2" applyNumberFormat="1" applyFont="1" applyFill="1" applyBorder="1" applyAlignment="1">
      <alignment vertical="center"/>
    </xf>
    <xf numFmtId="170" fontId="2" fillId="0" borderId="49" xfId="2" applyNumberFormat="1" applyFont="1" applyBorder="1" applyAlignment="1">
      <alignment horizontal="center" vertical="center"/>
    </xf>
    <xf numFmtId="0" fontId="2" fillId="0" borderId="50" xfId="1" applyFont="1" applyBorder="1" applyAlignment="1">
      <alignment vertical="center"/>
    </xf>
    <xf numFmtId="0" fontId="2" fillId="0" borderId="52" xfId="1" applyFont="1" applyBorder="1" applyAlignment="1">
      <alignment vertical="center"/>
    </xf>
    <xf numFmtId="0" fontId="6" fillId="0" borderId="54" xfId="1" applyFont="1" applyBorder="1" applyAlignment="1">
      <alignment vertical="center"/>
    </xf>
    <xf numFmtId="0" fontId="6" fillId="10" borderId="54" xfId="1" applyFont="1" applyFill="1" applyBorder="1" applyAlignment="1">
      <alignment vertical="center"/>
    </xf>
    <xf numFmtId="170" fontId="2" fillId="0" borderId="56" xfId="2" applyNumberFormat="1" applyFont="1" applyBorder="1" applyAlignment="1">
      <alignment vertical="center"/>
    </xf>
    <xf numFmtId="0" fontId="2" fillId="0" borderId="54" xfId="1" applyFont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vertical="center"/>
    </xf>
    <xf numFmtId="3" fontId="3" fillId="3" borderId="20" xfId="0" applyNumberFormat="1" applyFont="1" applyFill="1" applyBorder="1" applyAlignment="1">
      <alignment vertical="center"/>
    </xf>
    <xf numFmtId="170" fontId="6" fillId="11" borderId="49" xfId="8" applyNumberFormat="1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vertical="center" wrapText="1"/>
    </xf>
    <xf numFmtId="49" fontId="3" fillId="5" borderId="13" xfId="0" applyNumberFormat="1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horizontal="center" vertical="center" wrapText="1"/>
    </xf>
    <xf numFmtId="49" fontId="3" fillId="5" borderId="15" xfId="0" applyNumberFormat="1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 wrapText="1"/>
    </xf>
    <xf numFmtId="49" fontId="3" fillId="5" borderId="27" xfId="0" applyNumberFormat="1" applyFont="1" applyFill="1" applyBorder="1" applyAlignment="1">
      <alignment vertical="center"/>
    </xf>
    <xf numFmtId="0" fontId="3" fillId="5" borderId="28" xfId="0" applyFont="1" applyFill="1" applyBorder="1" applyAlignment="1">
      <alignment vertical="center"/>
    </xf>
    <xf numFmtId="3" fontId="3" fillId="5" borderId="29" xfId="0" applyNumberFormat="1" applyFont="1" applyFill="1" applyBorder="1" applyAlignment="1">
      <alignment vertical="center"/>
    </xf>
    <xf numFmtId="49" fontId="3" fillId="3" borderId="30" xfId="0" applyNumberFormat="1" applyFont="1" applyFill="1" applyBorder="1" applyAlignment="1">
      <alignment vertical="center"/>
    </xf>
    <xf numFmtId="167" fontId="3" fillId="3" borderId="31" xfId="0" applyNumberFormat="1" applyFont="1" applyFill="1" applyBorder="1" applyAlignment="1">
      <alignment vertical="center"/>
    </xf>
    <xf numFmtId="49" fontId="3" fillId="5" borderId="30" xfId="0" applyNumberFormat="1" applyFont="1" applyFill="1" applyBorder="1" applyAlignment="1">
      <alignment vertical="center"/>
    </xf>
    <xf numFmtId="0" fontId="3" fillId="5" borderId="15" xfId="0" applyFont="1" applyFill="1" applyBorder="1" applyAlignment="1">
      <alignment vertical="center"/>
    </xf>
    <xf numFmtId="167" fontId="3" fillId="5" borderId="31" xfId="0" applyNumberFormat="1" applyFont="1" applyFill="1" applyBorder="1" applyAlignment="1">
      <alignment vertical="center"/>
    </xf>
    <xf numFmtId="49" fontId="3" fillId="5" borderId="32" xfId="0" applyNumberFormat="1" applyFont="1" applyFill="1" applyBorder="1" applyAlignment="1">
      <alignment vertical="center"/>
    </xf>
    <xf numFmtId="167" fontId="3" fillId="6" borderId="34" xfId="0" applyNumberFormat="1" applyFont="1" applyFill="1" applyBorder="1" applyAlignment="1">
      <alignment vertical="center"/>
    </xf>
    <xf numFmtId="167" fontId="3" fillId="2" borderId="23" xfId="0" applyNumberFormat="1" applyFont="1" applyFill="1" applyBorder="1" applyAlignment="1">
      <alignment vertical="center"/>
    </xf>
    <xf numFmtId="0" fontId="6" fillId="0" borderId="51" xfId="1" applyFont="1" applyBorder="1" applyAlignment="1">
      <alignment vertical="center"/>
    </xf>
    <xf numFmtId="167" fontId="3" fillId="2" borderId="53" xfId="0" applyNumberFormat="1" applyFont="1" applyFill="1" applyBorder="1" applyAlignment="1">
      <alignment vertical="center"/>
    </xf>
    <xf numFmtId="167" fontId="3" fillId="2" borderId="55" xfId="0" applyNumberFormat="1" applyFont="1" applyFill="1" applyBorder="1" applyAlignment="1">
      <alignment vertical="center"/>
    </xf>
    <xf numFmtId="0" fontId="9" fillId="11" borderId="56" xfId="1" applyFont="1" applyFill="1" applyBorder="1" applyAlignment="1">
      <alignment horizontal="center" vertical="center" wrapText="1"/>
    </xf>
    <xf numFmtId="0" fontId="9" fillId="11" borderId="49" xfId="1" applyFont="1" applyFill="1" applyBorder="1" applyAlignment="1">
      <alignment horizontal="center" vertical="center" wrapText="1"/>
    </xf>
    <xf numFmtId="170" fontId="9" fillId="11" borderId="49" xfId="8" applyNumberFormat="1" applyFont="1" applyFill="1" applyBorder="1" applyAlignment="1">
      <alignment horizontal="center" vertical="center" wrapText="1"/>
    </xf>
    <xf numFmtId="0" fontId="9" fillId="11" borderId="56" xfId="1" applyFont="1" applyFill="1" applyBorder="1" applyAlignment="1">
      <alignment vertical="center" wrapText="1"/>
    </xf>
    <xf numFmtId="1" fontId="9" fillId="11" borderId="49" xfId="1" applyNumberFormat="1" applyFont="1" applyFill="1" applyBorder="1" applyAlignment="1">
      <alignment vertical="center" wrapText="1"/>
    </xf>
    <xf numFmtId="167" fontId="3" fillId="2" borderId="59" xfId="0" applyNumberFormat="1" applyFont="1" applyFill="1" applyBorder="1" applyAlignment="1">
      <alignment vertical="center"/>
    </xf>
    <xf numFmtId="167" fontId="2" fillId="2" borderId="23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169" fontId="2" fillId="2" borderId="6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horizontal="right" vertical="center" wrapText="1"/>
    </xf>
    <xf numFmtId="14" fontId="2" fillId="2" borderId="6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NumberFormat="1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vertical="center" wrapText="1"/>
    </xf>
    <xf numFmtId="49" fontId="2" fillId="2" borderId="19" xfId="0" applyNumberFormat="1" applyFont="1" applyFill="1" applyBorder="1" applyAlignment="1">
      <alignment horizontal="right" vertical="center" wrapText="1"/>
    </xf>
    <xf numFmtId="3" fontId="2" fillId="2" borderId="19" xfId="0" applyNumberFormat="1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166" fontId="2" fillId="2" borderId="6" xfId="0" applyNumberFormat="1" applyFont="1" applyFill="1" applyBorder="1" applyAlignment="1">
      <alignment vertical="center"/>
    </xf>
    <xf numFmtId="0" fontId="3" fillId="5" borderId="33" xfId="0" applyFont="1" applyFill="1" applyBorder="1" applyAlignment="1">
      <alignment vertical="center"/>
    </xf>
    <xf numFmtId="49" fontId="2" fillId="2" borderId="23" xfId="0" applyNumberFormat="1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9" fillId="11" borderId="49" xfId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vertical="center"/>
    </xf>
    <xf numFmtId="0" fontId="11" fillId="0" borderId="23" xfId="1" applyFont="1" applyBorder="1"/>
    <xf numFmtId="49" fontId="2" fillId="2" borderId="57" xfId="0" applyNumberFormat="1" applyFont="1" applyFill="1" applyBorder="1" applyAlignment="1">
      <alignment vertical="center"/>
    </xf>
    <xf numFmtId="0" fontId="2" fillId="2" borderId="58" xfId="0" applyFont="1" applyFill="1" applyBorder="1" applyAlignment="1">
      <alignment vertical="center"/>
    </xf>
    <xf numFmtId="0" fontId="2" fillId="9" borderId="44" xfId="0" applyFont="1" applyFill="1" applyBorder="1" applyAlignment="1">
      <alignment vertical="center"/>
    </xf>
    <xf numFmtId="0" fontId="2" fillId="7" borderId="23" xfId="0" applyFont="1" applyFill="1" applyBorder="1" applyAlignment="1">
      <alignment vertical="center"/>
    </xf>
    <xf numFmtId="49" fontId="2" fillId="8" borderId="35" xfId="0" applyNumberFormat="1" applyFont="1" applyFill="1" applyBorder="1" applyAlignment="1">
      <alignment vertical="center"/>
    </xf>
    <xf numFmtId="49" fontId="2" fillId="8" borderId="24" xfId="0" applyNumberFormat="1" applyFont="1" applyFill="1" applyBorder="1" applyAlignment="1">
      <alignment vertical="center"/>
    </xf>
    <xf numFmtId="49" fontId="2" fillId="8" borderId="36" xfId="0" applyNumberFormat="1" applyFont="1" applyFill="1" applyBorder="1" applyAlignment="1">
      <alignment vertical="center"/>
    </xf>
    <xf numFmtId="49" fontId="2" fillId="2" borderId="37" xfId="0" applyNumberFormat="1" applyFont="1" applyFill="1" applyBorder="1" applyAlignment="1">
      <alignment vertical="center"/>
    </xf>
    <xf numFmtId="9" fontId="2" fillId="2" borderId="38" xfId="0" applyNumberFormat="1" applyFont="1" applyFill="1" applyBorder="1" applyAlignment="1">
      <alignment vertical="center"/>
    </xf>
    <xf numFmtId="168" fontId="2" fillId="2" borderId="6" xfId="0" applyNumberFormat="1" applyFont="1" applyFill="1" applyBorder="1" applyAlignment="1">
      <alignment vertical="center"/>
    </xf>
    <xf numFmtId="0" fontId="3" fillId="7" borderId="23" xfId="0" applyFont="1" applyFill="1" applyBorder="1" applyAlignment="1">
      <alignment vertical="center"/>
    </xf>
    <xf numFmtId="49" fontId="2" fillId="8" borderId="39" xfId="0" applyNumberFormat="1" applyFont="1" applyFill="1" applyBorder="1" applyAlignment="1">
      <alignment vertical="center"/>
    </xf>
    <xf numFmtId="168" fontId="2" fillId="8" borderId="40" xfId="0" applyNumberFormat="1" applyFont="1" applyFill="1" applyBorder="1" applyAlignment="1">
      <alignment vertical="center"/>
    </xf>
    <xf numFmtId="9" fontId="2" fillId="8" borderId="41" xfId="0" applyNumberFormat="1" applyFont="1" applyFill="1" applyBorder="1" applyAlignment="1">
      <alignment vertical="center"/>
    </xf>
    <xf numFmtId="0" fontId="3" fillId="9" borderId="22" xfId="0" applyFont="1" applyFill="1" applyBorder="1" applyAlignment="1">
      <alignment vertical="center"/>
    </xf>
    <xf numFmtId="49" fontId="12" fillId="9" borderId="23" xfId="0" applyNumberFormat="1" applyFont="1" applyFill="1" applyBorder="1" applyAlignment="1">
      <alignment vertical="center"/>
    </xf>
    <xf numFmtId="0" fontId="3" fillId="9" borderId="23" xfId="0" applyFont="1" applyFill="1" applyBorder="1" applyAlignment="1">
      <alignment vertical="center"/>
    </xf>
    <xf numFmtId="0" fontId="3" fillId="9" borderId="45" xfId="0" applyFont="1" applyFill="1" applyBorder="1" applyAlignment="1">
      <alignment vertical="center"/>
    </xf>
    <xf numFmtId="0" fontId="3" fillId="7" borderId="22" xfId="0" applyFont="1" applyFill="1" applyBorder="1" applyAlignment="1">
      <alignment vertical="center"/>
    </xf>
    <xf numFmtId="49" fontId="2" fillId="8" borderId="46" xfId="0" applyNumberFormat="1" applyFont="1" applyFill="1" applyBorder="1" applyAlignment="1">
      <alignment vertical="center"/>
    </xf>
    <xf numFmtId="0" fontId="2" fillId="8" borderId="47" xfId="0" applyNumberFormat="1" applyFont="1" applyFill="1" applyBorder="1" applyAlignment="1">
      <alignment vertical="center"/>
    </xf>
    <xf numFmtId="3" fontId="2" fillId="8" borderId="47" xfId="0" applyNumberFormat="1" applyFont="1" applyFill="1" applyBorder="1" applyAlignment="1">
      <alignment vertical="center"/>
    </xf>
    <xf numFmtId="3" fontId="2" fillId="8" borderId="48" xfId="0" applyNumberFormat="1" applyFont="1" applyFill="1" applyBorder="1" applyAlignment="1">
      <alignment vertical="center"/>
    </xf>
    <xf numFmtId="168" fontId="2" fillId="8" borderId="41" xfId="0" applyNumberFormat="1" applyFont="1" applyFill="1" applyBorder="1" applyAlignment="1">
      <alignment vertical="center"/>
    </xf>
    <xf numFmtId="49" fontId="12" fillId="9" borderId="42" xfId="0" applyNumberFormat="1" applyFont="1" applyFill="1" applyBorder="1" applyAlignment="1">
      <alignment vertical="center"/>
    </xf>
    <xf numFmtId="0" fontId="2" fillId="9" borderId="43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2" fillId="0" borderId="54" xfId="1" applyFont="1" applyBorder="1" applyAlignment="1">
      <alignment vertical="center" wrapText="1"/>
    </xf>
    <xf numFmtId="0" fontId="11" fillId="0" borderId="23" xfId="1" applyFont="1" applyBorder="1" applyAlignment="1">
      <alignment vertical="center" wrapText="1"/>
    </xf>
  </cellXfs>
  <cellStyles count="9">
    <cellStyle name="Millares 2" xfId="2"/>
    <cellStyle name="Millares 3" xfId="8"/>
    <cellStyle name="Moneda 2" xfId="3"/>
    <cellStyle name="Normal" xfId="0" builtinId="0"/>
    <cellStyle name="Normal 2" xfId="4"/>
    <cellStyle name="Normal 3" xfId="1"/>
    <cellStyle name="Normal 4" xfId="5"/>
    <cellStyle name="Normal 4 2" xfId="6"/>
    <cellStyle name="Porcentaje 2" xfId="7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zoomScale="98" zoomScaleNormal="98" workbookViewId="0">
      <selection activeCell="K42" sqref="K42"/>
    </sheetView>
  </sheetViews>
  <sheetFormatPr baseColWidth="10" defaultColWidth="10.81640625" defaultRowHeight="11.25" customHeight="1"/>
  <cols>
    <col min="1" max="1" width="4.453125" style="12" customWidth="1"/>
    <col min="2" max="2" width="20.54296875" style="12" customWidth="1"/>
    <col min="3" max="3" width="19.453125" style="12" customWidth="1"/>
    <col min="4" max="4" width="9.453125" style="12" customWidth="1"/>
    <col min="5" max="5" width="14.453125" style="12" customWidth="1"/>
    <col min="6" max="6" width="11" style="12" customWidth="1"/>
    <col min="7" max="7" width="12.453125" style="12" customWidth="1"/>
    <col min="8" max="255" width="10.81640625" style="12" customWidth="1"/>
    <col min="256" max="16384" width="10.81640625" style="13"/>
  </cols>
  <sheetData>
    <row r="1" spans="1:7" ht="15" customHeight="1">
      <c r="A1" s="11"/>
      <c r="B1" s="11"/>
      <c r="C1" s="11"/>
      <c r="D1" s="11"/>
      <c r="E1" s="11"/>
      <c r="F1" s="11"/>
      <c r="G1" s="11"/>
    </row>
    <row r="2" spans="1:7" ht="15" customHeight="1">
      <c r="A2" s="11"/>
      <c r="B2" s="11"/>
      <c r="C2" s="11"/>
      <c r="D2" s="11"/>
      <c r="E2" s="11"/>
      <c r="F2" s="11"/>
      <c r="G2" s="11"/>
    </row>
    <row r="3" spans="1:7" ht="15" customHeight="1">
      <c r="A3" s="11"/>
      <c r="B3" s="11"/>
      <c r="C3" s="11"/>
      <c r="D3" s="11"/>
      <c r="E3" s="11"/>
      <c r="F3" s="11"/>
      <c r="G3" s="11"/>
    </row>
    <row r="4" spans="1:7" ht="15" customHeight="1">
      <c r="A4" s="11"/>
      <c r="B4" s="11"/>
      <c r="C4" s="11"/>
      <c r="D4" s="11"/>
      <c r="E4" s="11"/>
      <c r="F4" s="11"/>
      <c r="G4" s="11"/>
    </row>
    <row r="5" spans="1:7" ht="15" customHeight="1">
      <c r="A5" s="11"/>
      <c r="B5" s="11"/>
      <c r="C5" s="11"/>
      <c r="D5" s="11"/>
      <c r="E5" s="11"/>
      <c r="F5" s="11"/>
      <c r="G5" s="11"/>
    </row>
    <row r="6" spans="1:7" ht="15" customHeight="1">
      <c r="A6" s="11"/>
      <c r="B6" s="11"/>
      <c r="C6" s="11"/>
      <c r="D6" s="11"/>
      <c r="E6" s="11"/>
      <c r="F6" s="11"/>
      <c r="G6" s="11"/>
    </row>
    <row r="7" spans="1:7" ht="15" customHeight="1">
      <c r="A7" s="11"/>
      <c r="B7" s="11"/>
      <c r="C7" s="11"/>
      <c r="D7" s="11"/>
      <c r="E7" s="11"/>
      <c r="F7" s="11"/>
      <c r="G7" s="11"/>
    </row>
    <row r="8" spans="1:7" ht="15" customHeight="1">
      <c r="A8" s="11"/>
      <c r="B8" s="14"/>
      <c r="C8" s="15"/>
      <c r="D8" s="11"/>
      <c r="E8" s="15"/>
      <c r="F8" s="15"/>
      <c r="G8" s="15"/>
    </row>
    <row r="9" spans="1:7" ht="12" customHeight="1">
      <c r="A9" s="16"/>
      <c r="B9" s="54" t="s">
        <v>0</v>
      </c>
      <c r="C9" s="17" t="s">
        <v>103</v>
      </c>
      <c r="D9" s="18"/>
      <c r="E9" s="143" t="s">
        <v>56</v>
      </c>
      <c r="F9" s="144"/>
      <c r="G9" s="19">
        <f>C70</f>
        <v>8480</v>
      </c>
    </row>
    <row r="10" spans="1:7" ht="29.25" customHeight="1">
      <c r="A10" s="16"/>
      <c r="B10" s="83" t="s">
        <v>52</v>
      </c>
      <c r="C10" s="84" t="s">
        <v>51</v>
      </c>
      <c r="D10" s="18"/>
      <c r="E10" s="141" t="s">
        <v>1</v>
      </c>
      <c r="F10" s="142"/>
      <c r="G10" s="17" t="s">
        <v>106</v>
      </c>
    </row>
    <row r="11" spans="1:7" ht="18" customHeight="1">
      <c r="A11" s="16"/>
      <c r="B11" s="83" t="s">
        <v>2</v>
      </c>
      <c r="C11" s="17" t="s">
        <v>54</v>
      </c>
      <c r="D11" s="18"/>
      <c r="E11" s="141" t="s">
        <v>57</v>
      </c>
      <c r="F11" s="142"/>
      <c r="G11" s="85">
        <f>E70</f>
        <v>1227.2641509433963</v>
      </c>
    </row>
    <row r="12" spans="1:7" ht="11.25" customHeight="1">
      <c r="A12" s="16"/>
      <c r="B12" s="83" t="s">
        <v>3</v>
      </c>
      <c r="C12" s="86" t="s">
        <v>53</v>
      </c>
      <c r="D12" s="18"/>
      <c r="E12" s="87" t="s">
        <v>4</v>
      </c>
      <c r="F12" s="88"/>
      <c r="G12" s="89">
        <f>(G9*G11)</f>
        <v>10407200</v>
      </c>
    </row>
    <row r="13" spans="1:7" ht="11.25" customHeight="1">
      <c r="A13" s="16"/>
      <c r="B13" s="83" t="s">
        <v>5</v>
      </c>
      <c r="C13" s="17" t="s">
        <v>55</v>
      </c>
      <c r="D13" s="18"/>
      <c r="E13" s="141" t="s">
        <v>6</v>
      </c>
      <c r="F13" s="142"/>
      <c r="G13" s="17" t="s">
        <v>58</v>
      </c>
    </row>
    <row r="14" spans="1:7" ht="13.5" customHeight="1">
      <c r="A14" s="16"/>
      <c r="B14" s="83" t="s">
        <v>7</v>
      </c>
      <c r="C14" s="17" t="s">
        <v>49</v>
      </c>
      <c r="D14" s="18"/>
      <c r="E14" s="141" t="s">
        <v>8</v>
      </c>
      <c r="F14" s="142"/>
      <c r="G14" s="17" t="s">
        <v>59</v>
      </c>
    </row>
    <row r="15" spans="1:7" ht="25.5" customHeight="1">
      <c r="A15" s="16"/>
      <c r="B15" s="83" t="s">
        <v>9</v>
      </c>
      <c r="C15" s="90">
        <v>45033</v>
      </c>
      <c r="D15" s="18"/>
      <c r="E15" s="145" t="s">
        <v>10</v>
      </c>
      <c r="F15" s="146"/>
      <c r="G15" s="86" t="s">
        <v>11</v>
      </c>
    </row>
    <row r="16" spans="1:7" ht="12" customHeight="1">
      <c r="A16" s="11"/>
      <c r="B16" s="20"/>
      <c r="C16" s="21"/>
      <c r="D16" s="2"/>
      <c r="E16" s="22"/>
      <c r="F16" s="22"/>
      <c r="G16" s="23"/>
    </row>
    <row r="17" spans="1:7" ht="12" customHeight="1">
      <c r="A17" s="24"/>
      <c r="B17" s="147" t="s">
        <v>101</v>
      </c>
      <c r="C17" s="148"/>
      <c r="D17" s="148"/>
      <c r="E17" s="148"/>
      <c r="F17" s="148"/>
      <c r="G17" s="148"/>
    </row>
    <row r="18" spans="1:7" ht="12" customHeight="1">
      <c r="A18" s="11"/>
      <c r="B18" s="25"/>
      <c r="C18" s="26"/>
      <c r="D18" s="26"/>
      <c r="E18" s="26"/>
      <c r="F18" s="27"/>
      <c r="G18" s="27"/>
    </row>
    <row r="19" spans="1:7" ht="12" customHeight="1">
      <c r="A19" s="16"/>
      <c r="B19" s="55" t="s">
        <v>12</v>
      </c>
      <c r="C19" s="1"/>
      <c r="D19" s="2"/>
      <c r="E19" s="2"/>
      <c r="F19" s="2"/>
      <c r="G19" s="2"/>
    </row>
    <row r="20" spans="1:7" ht="24" customHeight="1">
      <c r="A20" s="24"/>
      <c r="B20" s="56" t="s">
        <v>13</v>
      </c>
      <c r="C20" s="56" t="s">
        <v>14</v>
      </c>
      <c r="D20" s="56" t="s">
        <v>15</v>
      </c>
      <c r="E20" s="56" t="s">
        <v>16</v>
      </c>
      <c r="F20" s="56" t="s">
        <v>17</v>
      </c>
      <c r="G20" s="56" t="s">
        <v>18</v>
      </c>
    </row>
    <row r="21" spans="1:7" ht="12.75" customHeight="1">
      <c r="A21" s="24"/>
      <c r="B21" s="91" t="s">
        <v>60</v>
      </c>
      <c r="C21" s="84" t="s">
        <v>19</v>
      </c>
      <c r="D21" s="92">
        <v>1</v>
      </c>
      <c r="E21" s="91" t="s">
        <v>61</v>
      </c>
      <c r="F21" s="89">
        <v>30000</v>
      </c>
      <c r="G21" s="89">
        <f>(D21*F21)</f>
        <v>30000</v>
      </c>
    </row>
    <row r="22" spans="1:7" ht="25.5" customHeight="1">
      <c r="A22" s="24"/>
      <c r="B22" s="91" t="s">
        <v>62</v>
      </c>
      <c r="C22" s="84" t="s">
        <v>19</v>
      </c>
      <c r="D22" s="92">
        <v>1</v>
      </c>
      <c r="E22" s="91" t="s">
        <v>63</v>
      </c>
      <c r="F22" s="89">
        <v>30000</v>
      </c>
      <c r="G22" s="89">
        <f>(D22*F22)</f>
        <v>30000</v>
      </c>
    </row>
    <row r="23" spans="1:7" ht="12.75" customHeight="1">
      <c r="A23" s="24"/>
      <c r="B23" s="91" t="s">
        <v>64</v>
      </c>
      <c r="C23" s="84" t="s">
        <v>19</v>
      </c>
      <c r="D23" s="92">
        <v>50</v>
      </c>
      <c r="E23" s="91" t="s">
        <v>102</v>
      </c>
      <c r="F23" s="89">
        <v>30000</v>
      </c>
      <c r="G23" s="89">
        <f>(D23*F23)</f>
        <v>1500000</v>
      </c>
    </row>
    <row r="24" spans="1:7" ht="12.75" customHeight="1">
      <c r="A24" s="24"/>
      <c r="B24" s="93" t="s">
        <v>20</v>
      </c>
      <c r="C24" s="94"/>
      <c r="D24" s="94"/>
      <c r="E24" s="94"/>
      <c r="F24" s="95"/>
      <c r="G24" s="96">
        <f>SUM(G21:G23)</f>
        <v>1560000</v>
      </c>
    </row>
    <row r="25" spans="1:7" ht="12" customHeight="1">
      <c r="A25" s="11"/>
      <c r="B25" s="25"/>
      <c r="C25" s="27"/>
      <c r="D25" s="27"/>
      <c r="E25" s="27"/>
      <c r="F25" s="28"/>
      <c r="G25" s="28"/>
    </row>
    <row r="26" spans="1:7" ht="12" customHeight="1">
      <c r="A26" s="16"/>
      <c r="B26" s="57" t="s">
        <v>21</v>
      </c>
      <c r="C26" s="3"/>
      <c r="D26" s="4"/>
      <c r="E26" s="4"/>
      <c r="F26" s="5"/>
      <c r="G26" s="5"/>
    </row>
    <row r="27" spans="1:7" ht="24" customHeight="1">
      <c r="A27" s="16"/>
      <c r="B27" s="58" t="s">
        <v>13</v>
      </c>
      <c r="C27" s="59" t="s">
        <v>14</v>
      </c>
      <c r="D27" s="59" t="s">
        <v>15</v>
      </c>
      <c r="E27" s="58" t="s">
        <v>16</v>
      </c>
      <c r="F27" s="59" t="s">
        <v>17</v>
      </c>
      <c r="G27" s="58" t="s">
        <v>18</v>
      </c>
    </row>
    <row r="28" spans="1:7" ht="12" customHeight="1">
      <c r="A28" s="16"/>
      <c r="B28" s="6"/>
      <c r="C28" s="7"/>
      <c r="D28" s="7"/>
      <c r="E28" s="7"/>
      <c r="F28" s="6"/>
      <c r="G28" s="6"/>
    </row>
    <row r="29" spans="1:7" ht="12" customHeight="1">
      <c r="A29" s="16"/>
      <c r="B29" s="8" t="s">
        <v>22</v>
      </c>
      <c r="C29" s="9"/>
      <c r="D29" s="9"/>
      <c r="E29" s="9"/>
      <c r="F29" s="10"/>
      <c r="G29" s="10"/>
    </row>
    <row r="30" spans="1:7" ht="12" customHeight="1">
      <c r="A30" s="11"/>
      <c r="B30" s="29"/>
      <c r="C30" s="30"/>
      <c r="D30" s="30"/>
      <c r="E30" s="30"/>
      <c r="F30" s="31"/>
      <c r="G30" s="31"/>
    </row>
    <row r="31" spans="1:7" ht="12" customHeight="1">
      <c r="A31" s="16"/>
      <c r="B31" s="57" t="s">
        <v>23</v>
      </c>
      <c r="C31" s="3"/>
      <c r="D31" s="4"/>
      <c r="E31" s="4"/>
      <c r="F31" s="5"/>
      <c r="G31" s="5"/>
    </row>
    <row r="32" spans="1:7" ht="24" customHeight="1">
      <c r="A32" s="16"/>
      <c r="B32" s="60" t="s">
        <v>13</v>
      </c>
      <c r="C32" s="60" t="s">
        <v>14</v>
      </c>
      <c r="D32" s="60" t="s">
        <v>15</v>
      </c>
      <c r="E32" s="60" t="s">
        <v>16</v>
      </c>
      <c r="F32" s="61" t="s">
        <v>17</v>
      </c>
      <c r="G32" s="60" t="s">
        <v>18</v>
      </c>
    </row>
    <row r="33" spans="1:11" ht="12.75" customHeight="1">
      <c r="A33" s="24"/>
      <c r="B33" s="97"/>
      <c r="C33" s="98"/>
      <c r="D33" s="99"/>
      <c r="E33" s="100"/>
      <c r="F33" s="101"/>
      <c r="G33" s="101"/>
    </row>
    <row r="34" spans="1:11" ht="12.75" customHeight="1">
      <c r="A34" s="24"/>
      <c r="B34" s="8" t="s">
        <v>24</v>
      </c>
      <c r="C34" s="9"/>
      <c r="D34" s="9"/>
      <c r="E34" s="9"/>
      <c r="F34" s="10"/>
      <c r="G34" s="49"/>
    </row>
    <row r="35" spans="1:11" ht="12.75" customHeight="1">
      <c r="A35" s="24"/>
      <c r="B35" s="29"/>
      <c r="C35" s="30"/>
      <c r="D35" s="30"/>
      <c r="E35" s="30"/>
      <c r="F35" s="31"/>
      <c r="G35" s="31"/>
    </row>
    <row r="36" spans="1:11" ht="12.75" customHeight="1">
      <c r="A36" s="24"/>
      <c r="B36" s="57" t="s">
        <v>25</v>
      </c>
      <c r="C36" s="3"/>
      <c r="D36" s="4"/>
      <c r="E36" s="4"/>
      <c r="F36" s="5"/>
      <c r="G36" s="5"/>
    </row>
    <row r="37" spans="1:11" ht="24.65" customHeight="1">
      <c r="A37" s="24"/>
      <c r="B37" s="61" t="s">
        <v>26</v>
      </c>
      <c r="C37" s="61" t="s">
        <v>27</v>
      </c>
      <c r="D37" s="61" t="s">
        <v>28</v>
      </c>
      <c r="E37" s="61" t="s">
        <v>16</v>
      </c>
      <c r="F37" s="61" t="s">
        <v>17</v>
      </c>
      <c r="G37" s="61" t="s">
        <v>18</v>
      </c>
    </row>
    <row r="38" spans="1:11" ht="12.75" customHeight="1">
      <c r="A38" s="24"/>
      <c r="B38" s="102" t="s">
        <v>65</v>
      </c>
      <c r="C38" s="103"/>
      <c r="D38" s="103"/>
      <c r="E38" s="103"/>
      <c r="F38" s="103"/>
      <c r="G38" s="103"/>
    </row>
    <row r="39" spans="1:11" ht="15" customHeight="1">
      <c r="A39" s="24"/>
      <c r="B39" s="87" t="s">
        <v>66</v>
      </c>
      <c r="C39" s="104" t="s">
        <v>67</v>
      </c>
      <c r="D39" s="105">
        <v>1</v>
      </c>
      <c r="E39" s="104" t="s">
        <v>71</v>
      </c>
      <c r="F39" s="19">
        <v>25000</v>
      </c>
      <c r="G39" s="19">
        <f>(D39*F39)</f>
        <v>25000</v>
      </c>
    </row>
    <row r="40" spans="1:11" ht="16" customHeight="1">
      <c r="A40" s="24"/>
      <c r="B40" s="87" t="s">
        <v>68</v>
      </c>
      <c r="C40" s="104" t="s">
        <v>69</v>
      </c>
      <c r="D40" s="105">
        <v>2</v>
      </c>
      <c r="E40" s="104" t="s">
        <v>70</v>
      </c>
      <c r="F40" s="19">
        <v>39000</v>
      </c>
      <c r="G40" s="19">
        <f>(D40*F40)</f>
        <v>78000</v>
      </c>
    </row>
    <row r="41" spans="1:11" ht="15" customHeight="1">
      <c r="A41" s="24"/>
      <c r="B41" s="87" t="s">
        <v>72</v>
      </c>
      <c r="C41" s="106"/>
      <c r="D41" s="88"/>
      <c r="E41" s="106"/>
      <c r="F41" s="19"/>
      <c r="G41" s="19"/>
    </row>
    <row r="42" spans="1:11" ht="14.5" customHeight="1">
      <c r="A42" s="24"/>
      <c r="B42" s="87" t="s">
        <v>73</v>
      </c>
      <c r="C42" s="104" t="s">
        <v>75</v>
      </c>
      <c r="D42" s="105">
        <v>400</v>
      </c>
      <c r="E42" s="104" t="s">
        <v>77</v>
      </c>
      <c r="F42" s="19">
        <v>5500</v>
      </c>
      <c r="G42" s="19">
        <f>(D42*F42)</f>
        <v>2200000</v>
      </c>
    </row>
    <row r="43" spans="1:11" ht="12.75" customHeight="1">
      <c r="A43" s="24"/>
      <c r="B43" s="87" t="s">
        <v>74</v>
      </c>
      <c r="C43" s="104" t="s">
        <v>76</v>
      </c>
      <c r="D43" s="105">
        <v>160</v>
      </c>
      <c r="E43" s="104" t="s">
        <v>77</v>
      </c>
      <c r="F43" s="19">
        <v>13500</v>
      </c>
      <c r="G43" s="19">
        <f>(D43*F43)</f>
        <v>2160000</v>
      </c>
    </row>
    <row r="44" spans="1:11" ht="12" customHeight="1">
      <c r="A44" s="11"/>
      <c r="B44" s="8" t="s">
        <v>29</v>
      </c>
      <c r="C44" s="9"/>
      <c r="D44" s="9"/>
      <c r="E44" s="9"/>
      <c r="F44" s="10"/>
      <c r="G44" s="49">
        <f>SUM(G38:G43)</f>
        <v>4463000</v>
      </c>
    </row>
    <row r="45" spans="1:11" ht="12" customHeight="1">
      <c r="A45" s="16"/>
      <c r="B45" s="29"/>
      <c r="C45" s="30"/>
      <c r="D45" s="30"/>
      <c r="E45" s="33"/>
      <c r="F45" s="31"/>
      <c r="G45" s="31"/>
    </row>
    <row r="46" spans="1:11" ht="15.75" customHeight="1">
      <c r="A46" s="16"/>
      <c r="B46" s="57" t="s">
        <v>30</v>
      </c>
      <c r="C46" s="3"/>
      <c r="D46" s="4"/>
      <c r="E46" s="4"/>
      <c r="F46" s="5"/>
      <c r="G46" s="5"/>
      <c r="K46" s="32"/>
    </row>
    <row r="47" spans="1:11" ht="26.15" customHeight="1">
      <c r="A47" s="24"/>
      <c r="B47" s="60" t="s">
        <v>31</v>
      </c>
      <c r="C47" s="61" t="s">
        <v>27</v>
      </c>
      <c r="D47" s="61" t="s">
        <v>28</v>
      </c>
      <c r="E47" s="60" t="s">
        <v>16</v>
      </c>
      <c r="F47" s="61" t="s">
        <v>17</v>
      </c>
      <c r="G47" s="60" t="s">
        <v>18</v>
      </c>
      <c r="K47" s="32"/>
    </row>
    <row r="48" spans="1:11" ht="12.75" customHeight="1">
      <c r="A48" s="24"/>
      <c r="B48" s="91"/>
      <c r="C48" s="104"/>
      <c r="D48" s="19"/>
      <c r="E48" s="84"/>
      <c r="F48" s="107"/>
      <c r="G48" s="19"/>
    </row>
    <row r="49" spans="1:7" ht="12.75" customHeight="1">
      <c r="A49" s="24"/>
      <c r="B49" s="8" t="s">
        <v>50</v>
      </c>
      <c r="C49" s="50"/>
      <c r="D49" s="50"/>
      <c r="E49" s="50"/>
      <c r="F49" s="51"/>
      <c r="G49" s="52"/>
    </row>
    <row r="50" spans="1:7" ht="12.75" customHeight="1">
      <c r="A50" s="24"/>
      <c r="B50" s="34"/>
      <c r="C50" s="34"/>
      <c r="D50" s="34"/>
      <c r="E50" s="34"/>
      <c r="F50" s="35"/>
      <c r="G50" s="35"/>
    </row>
    <row r="51" spans="1:7" ht="12.75" customHeight="1">
      <c r="A51" s="24"/>
      <c r="B51" s="62" t="s">
        <v>32</v>
      </c>
      <c r="C51" s="63"/>
      <c r="D51" s="63"/>
      <c r="E51" s="63"/>
      <c r="F51" s="63"/>
      <c r="G51" s="64">
        <f>G24+G34+G44+G49+G29</f>
        <v>6023000</v>
      </c>
    </row>
    <row r="52" spans="1:7" ht="12.75" customHeight="1">
      <c r="A52" s="24"/>
      <c r="B52" s="65" t="s">
        <v>33</v>
      </c>
      <c r="C52" s="10"/>
      <c r="D52" s="10"/>
      <c r="E52" s="10"/>
      <c r="F52" s="10"/>
      <c r="G52" s="66">
        <f>G51*0.05</f>
        <v>301150</v>
      </c>
    </row>
    <row r="53" spans="1:7" ht="12.75" customHeight="1">
      <c r="A53" s="24"/>
      <c r="B53" s="67" t="s">
        <v>34</v>
      </c>
      <c r="C53" s="68"/>
      <c r="D53" s="68"/>
      <c r="E53" s="68"/>
      <c r="F53" s="68"/>
      <c r="G53" s="69">
        <f>G52+G51</f>
        <v>6324150</v>
      </c>
    </row>
    <row r="54" spans="1:7" ht="12.75" customHeight="1">
      <c r="A54" s="24"/>
      <c r="B54" s="65" t="s">
        <v>35</v>
      </c>
      <c r="C54" s="10"/>
      <c r="D54" s="10"/>
      <c r="E54" s="10"/>
      <c r="F54" s="10"/>
      <c r="G54" s="66">
        <f>G12</f>
        <v>10407200</v>
      </c>
    </row>
    <row r="55" spans="1:7" ht="12.75" customHeight="1">
      <c r="A55" s="24"/>
      <c r="B55" s="70" t="s">
        <v>36</v>
      </c>
      <c r="C55" s="108"/>
      <c r="D55" s="108"/>
      <c r="E55" s="108"/>
      <c r="F55" s="108"/>
      <c r="G55" s="71">
        <f>G54-G53</f>
        <v>4083050</v>
      </c>
    </row>
    <row r="56" spans="1:7" ht="12.75" customHeight="1">
      <c r="A56" s="24"/>
      <c r="B56" s="109" t="s">
        <v>105</v>
      </c>
      <c r="C56" s="110"/>
      <c r="D56" s="110"/>
      <c r="E56" s="110"/>
      <c r="F56" s="110"/>
      <c r="G56" s="72"/>
    </row>
    <row r="57" spans="1:7" ht="13.5" customHeight="1">
      <c r="A57" s="16"/>
      <c r="B57" s="111"/>
      <c r="C57" s="110"/>
      <c r="D57" s="110"/>
      <c r="E57" s="110"/>
      <c r="F57" s="110"/>
      <c r="G57" s="72"/>
    </row>
    <row r="58" spans="1:7" ht="12" customHeight="1">
      <c r="A58" s="36"/>
      <c r="B58" s="73" t="s">
        <v>104</v>
      </c>
      <c r="C58" s="44"/>
      <c r="D58" s="44"/>
      <c r="E58" s="44"/>
      <c r="F58" s="44"/>
      <c r="G58" s="74"/>
    </row>
    <row r="59" spans="1:7" ht="12" customHeight="1">
      <c r="A59" s="36"/>
      <c r="B59" s="45" t="s">
        <v>78</v>
      </c>
      <c r="C59" s="38"/>
      <c r="D59" s="38"/>
      <c r="E59" s="38"/>
      <c r="F59" s="38"/>
      <c r="G59" s="75"/>
    </row>
    <row r="60" spans="1:7" ht="24" customHeight="1">
      <c r="A60" s="36"/>
      <c r="B60" s="45" t="s">
        <v>37</v>
      </c>
      <c r="C60" s="38"/>
      <c r="D60" s="38"/>
      <c r="E60" s="38"/>
      <c r="F60" s="38"/>
      <c r="G60" s="75"/>
    </row>
    <row r="61" spans="1:7" ht="12.75" customHeight="1">
      <c r="A61" s="36"/>
      <c r="B61" s="45" t="s">
        <v>79</v>
      </c>
      <c r="C61" s="38"/>
      <c r="D61" s="38"/>
      <c r="E61" s="38"/>
      <c r="F61" s="38"/>
      <c r="G61" s="75"/>
    </row>
    <row r="62" spans="1:7" ht="13.5" customHeight="1">
      <c r="A62" s="36"/>
      <c r="B62" s="45" t="s">
        <v>80</v>
      </c>
      <c r="C62" s="38"/>
      <c r="D62" s="38"/>
      <c r="E62" s="38"/>
      <c r="F62" s="38"/>
      <c r="G62" s="75"/>
    </row>
    <row r="63" spans="1:7" ht="12" customHeight="1">
      <c r="A63" s="36"/>
      <c r="B63" s="45" t="s">
        <v>38</v>
      </c>
      <c r="C63" s="38"/>
      <c r="D63" s="38"/>
      <c r="E63" s="38"/>
      <c r="F63" s="38"/>
      <c r="G63" s="75"/>
    </row>
    <row r="64" spans="1:7" ht="12" customHeight="1">
      <c r="A64" s="36"/>
      <c r="B64" s="45" t="s">
        <v>81</v>
      </c>
      <c r="C64" s="38"/>
      <c r="D64" s="38"/>
      <c r="E64" s="38"/>
      <c r="F64" s="38"/>
      <c r="G64" s="75"/>
    </row>
    <row r="65" spans="1:7" ht="12" customHeight="1">
      <c r="A65" s="36"/>
      <c r="B65" s="46" t="s">
        <v>82</v>
      </c>
      <c r="C65" s="39"/>
      <c r="D65" s="39"/>
      <c r="E65" s="39"/>
      <c r="F65" s="39"/>
      <c r="G65" s="75"/>
    </row>
    <row r="66" spans="1:7" ht="26.5" customHeight="1">
      <c r="A66" s="36"/>
      <c r="B66" s="76" t="s">
        <v>83</v>
      </c>
      <c r="C66" s="77" t="s">
        <v>28</v>
      </c>
      <c r="D66" s="77" t="s">
        <v>84</v>
      </c>
      <c r="E66" s="77" t="s">
        <v>17</v>
      </c>
      <c r="F66" s="78" t="s">
        <v>18</v>
      </c>
      <c r="G66" s="75"/>
    </row>
    <row r="67" spans="1:7" ht="12" customHeight="1">
      <c r="A67" s="36"/>
      <c r="B67" s="47" t="s">
        <v>85</v>
      </c>
      <c r="C67" s="42">
        <v>4400</v>
      </c>
      <c r="D67" s="42" t="s">
        <v>86</v>
      </c>
      <c r="E67" s="40">
        <v>1365</v>
      </c>
      <c r="F67" s="41">
        <f>E67*C67</f>
        <v>6006000</v>
      </c>
      <c r="G67" s="75"/>
    </row>
    <row r="68" spans="1:7" ht="12" customHeight="1">
      <c r="A68" s="36"/>
      <c r="B68" s="47" t="s">
        <v>87</v>
      </c>
      <c r="C68" s="42">
        <v>880</v>
      </c>
      <c r="D68" s="42" t="s">
        <v>88</v>
      </c>
      <c r="E68" s="40">
        <v>1365</v>
      </c>
      <c r="F68" s="41">
        <f t="shared" ref="F68:F69" si="0">E68*C68</f>
        <v>1201200</v>
      </c>
      <c r="G68" s="75"/>
    </row>
    <row r="69" spans="1:7" ht="12" customHeight="1">
      <c r="A69" s="36"/>
      <c r="B69" s="47" t="s">
        <v>89</v>
      </c>
      <c r="C69" s="42">
        <v>3200</v>
      </c>
      <c r="D69" s="42" t="s">
        <v>86</v>
      </c>
      <c r="E69" s="40">
        <v>1000</v>
      </c>
      <c r="F69" s="41">
        <f t="shared" si="0"/>
        <v>3200000</v>
      </c>
      <c r="G69" s="75"/>
    </row>
    <row r="70" spans="1:7" ht="19.5" customHeight="1">
      <c r="A70" s="36"/>
      <c r="B70" s="79" t="s">
        <v>90</v>
      </c>
      <c r="C70" s="53">
        <f>SUM(C67:C69)</f>
        <v>8480</v>
      </c>
      <c r="D70" s="112" t="s">
        <v>99</v>
      </c>
      <c r="E70" s="80">
        <f>F70/C70</f>
        <v>1227.2641509433963</v>
      </c>
      <c r="F70" s="53">
        <f>SUM(F67:F69)</f>
        <v>10407200</v>
      </c>
      <c r="G70" s="75"/>
    </row>
    <row r="71" spans="1:7" ht="12" customHeight="1">
      <c r="A71" s="36"/>
      <c r="B71" s="113"/>
      <c r="C71" s="111"/>
      <c r="D71" s="111"/>
      <c r="E71" s="111"/>
      <c r="F71" s="111"/>
      <c r="G71" s="75"/>
    </row>
    <row r="72" spans="1:7" ht="12" customHeight="1">
      <c r="A72" s="36"/>
      <c r="B72" s="48" t="s">
        <v>91</v>
      </c>
      <c r="C72" s="114"/>
      <c r="D72" s="114"/>
      <c r="E72" s="114"/>
      <c r="F72" s="114"/>
      <c r="G72" s="75"/>
    </row>
    <row r="73" spans="1:7" ht="21" customHeight="1">
      <c r="A73" s="36"/>
      <c r="B73" s="149" t="s">
        <v>92</v>
      </c>
      <c r="C73" s="150"/>
      <c r="D73" s="150"/>
      <c r="E73" s="150"/>
      <c r="F73" s="150"/>
      <c r="G73" s="75"/>
    </row>
    <row r="74" spans="1:7" ht="12" customHeight="1">
      <c r="A74" s="36"/>
      <c r="B74" s="43" t="s">
        <v>93</v>
      </c>
      <c r="C74" s="43" t="s">
        <v>94</v>
      </c>
      <c r="D74" s="38"/>
      <c r="E74" s="38"/>
      <c r="F74" s="38"/>
      <c r="G74" s="75"/>
    </row>
    <row r="75" spans="1:7" ht="12" customHeight="1">
      <c r="A75" s="36"/>
      <c r="B75" s="43" t="s">
        <v>95</v>
      </c>
      <c r="C75" s="43" t="s">
        <v>96</v>
      </c>
      <c r="D75" s="38"/>
      <c r="E75" s="38"/>
      <c r="F75" s="38"/>
      <c r="G75" s="75"/>
    </row>
    <row r="76" spans="1:7" ht="12" customHeight="1">
      <c r="A76" s="36"/>
      <c r="B76" s="115"/>
      <c r="C76" s="116"/>
      <c r="D76" s="116"/>
      <c r="E76" s="116"/>
      <c r="F76" s="116"/>
      <c r="G76" s="81"/>
    </row>
    <row r="77" spans="1:7" ht="12" customHeight="1">
      <c r="A77" s="36"/>
      <c r="B77" s="111"/>
      <c r="C77" s="111"/>
      <c r="D77" s="111"/>
      <c r="E77" s="111"/>
      <c r="F77" s="111"/>
      <c r="G77" s="72"/>
    </row>
    <row r="78" spans="1:7" ht="12" customHeight="1" thickBot="1">
      <c r="A78" s="36"/>
      <c r="B78" s="139" t="s">
        <v>39</v>
      </c>
      <c r="C78" s="140"/>
      <c r="D78" s="117"/>
      <c r="E78" s="118"/>
      <c r="F78" s="118"/>
      <c r="G78" s="72"/>
    </row>
    <row r="79" spans="1:7" ht="12" customHeight="1">
      <c r="A79" s="36"/>
      <c r="B79" s="119" t="s">
        <v>31</v>
      </c>
      <c r="C79" s="120" t="s">
        <v>40</v>
      </c>
      <c r="D79" s="121" t="s">
        <v>41</v>
      </c>
      <c r="E79" s="118"/>
      <c r="F79" s="118"/>
      <c r="G79" s="72"/>
    </row>
    <row r="80" spans="1:7" ht="12" customHeight="1">
      <c r="A80" s="36"/>
      <c r="B80" s="122" t="s">
        <v>42</v>
      </c>
      <c r="C80" s="19">
        <f>+G24</f>
        <v>1560000</v>
      </c>
      <c r="D80" s="123">
        <f>(C80/C86)</f>
        <v>0.24667346599938331</v>
      </c>
      <c r="E80" s="118"/>
      <c r="F80" s="118"/>
      <c r="G80" s="72"/>
    </row>
    <row r="81" spans="1:7" ht="12" customHeight="1">
      <c r="A81" s="36"/>
      <c r="B81" s="122" t="s">
        <v>43</v>
      </c>
      <c r="C81" s="105">
        <f>+G29</f>
        <v>0</v>
      </c>
      <c r="D81" s="123">
        <v>0</v>
      </c>
      <c r="E81" s="118"/>
      <c r="F81" s="118"/>
      <c r="G81" s="72"/>
    </row>
    <row r="82" spans="1:7" ht="12.75" customHeight="1">
      <c r="A82" s="36"/>
      <c r="B82" s="122" t="s">
        <v>44</v>
      </c>
      <c r="C82" s="19">
        <f>+G34</f>
        <v>0</v>
      </c>
      <c r="D82" s="123">
        <f>(C82/C86)</f>
        <v>0</v>
      </c>
      <c r="E82" s="118"/>
      <c r="F82" s="118"/>
      <c r="G82" s="72"/>
    </row>
    <row r="83" spans="1:7" ht="12" customHeight="1">
      <c r="A83" s="36"/>
      <c r="B83" s="122" t="s">
        <v>26</v>
      </c>
      <c r="C83" s="19">
        <f>+G44</f>
        <v>4463000</v>
      </c>
      <c r="D83" s="123">
        <f>(C83/C86)</f>
        <v>0.7057074863815691</v>
      </c>
      <c r="E83" s="118"/>
      <c r="F83" s="118"/>
      <c r="G83" s="72"/>
    </row>
    <row r="84" spans="1:7" ht="12" customHeight="1">
      <c r="A84" s="36"/>
      <c r="B84" s="122" t="s">
        <v>45</v>
      </c>
      <c r="C84" s="124">
        <f>+G49</f>
        <v>0</v>
      </c>
      <c r="D84" s="123">
        <f>(C84/C86)</f>
        <v>0</v>
      </c>
      <c r="E84" s="125"/>
      <c r="F84" s="125"/>
      <c r="G84" s="72"/>
    </row>
    <row r="85" spans="1:7" ht="12" customHeight="1">
      <c r="A85" s="36"/>
      <c r="B85" s="122" t="s">
        <v>46</v>
      </c>
      <c r="C85" s="124">
        <f>+G52</f>
        <v>301150</v>
      </c>
      <c r="D85" s="123">
        <f>(C85/C86)</f>
        <v>4.7619047619047616E-2</v>
      </c>
      <c r="E85" s="125"/>
      <c r="F85" s="125"/>
      <c r="G85" s="72"/>
    </row>
    <row r="86" spans="1:7" ht="12" customHeight="1" thickBot="1">
      <c r="A86" s="36"/>
      <c r="B86" s="126" t="s">
        <v>47</v>
      </c>
      <c r="C86" s="127">
        <f>SUM(C80:C85)</f>
        <v>6324150</v>
      </c>
      <c r="D86" s="128">
        <f>SUM(D80:D85)</f>
        <v>1</v>
      </c>
      <c r="E86" s="125"/>
      <c r="F86" s="125"/>
      <c r="G86" s="72"/>
    </row>
    <row r="87" spans="1:7" ht="12" customHeight="1">
      <c r="A87" s="36"/>
      <c r="B87" s="111"/>
      <c r="C87" s="110"/>
      <c r="D87" s="110"/>
      <c r="E87" s="110"/>
      <c r="F87" s="110"/>
      <c r="G87" s="72"/>
    </row>
    <row r="88" spans="1:7" ht="12" customHeight="1">
      <c r="A88" s="36"/>
      <c r="B88" s="110"/>
      <c r="C88" s="110"/>
      <c r="D88" s="110"/>
      <c r="E88" s="110"/>
      <c r="F88" s="110"/>
      <c r="G88" s="72"/>
    </row>
    <row r="89" spans="1:7" ht="12.75" customHeight="1" thickBot="1">
      <c r="A89" s="36"/>
      <c r="B89" s="129"/>
      <c r="C89" s="130" t="s">
        <v>100</v>
      </c>
      <c r="D89" s="131"/>
      <c r="E89" s="132"/>
      <c r="F89" s="133"/>
      <c r="G89" s="72"/>
    </row>
    <row r="90" spans="1:7" ht="12.75" customHeight="1">
      <c r="A90" s="36"/>
      <c r="B90" s="134" t="s">
        <v>97</v>
      </c>
      <c r="C90" s="135">
        <f>(D90/0.8)*0.7</f>
        <v>7419.9999999999991</v>
      </c>
      <c r="D90" s="136">
        <f>G9</f>
        <v>8480</v>
      </c>
      <c r="E90" s="137">
        <f>(D90/0.8)*0.9</f>
        <v>9540</v>
      </c>
      <c r="F90" s="118"/>
      <c r="G90" s="82"/>
    </row>
    <row r="91" spans="1:7" ht="15" customHeight="1" thickBot="1">
      <c r="A91" s="36"/>
      <c r="B91" s="126" t="s">
        <v>98</v>
      </c>
      <c r="C91" s="127">
        <f>(G53/C90)</f>
        <v>852.31132075471703</v>
      </c>
      <c r="D91" s="127">
        <f>(G53/D90)</f>
        <v>745.77240566037733</v>
      </c>
      <c r="E91" s="138">
        <f>(G53/E90)</f>
        <v>662.90880503144649</v>
      </c>
      <c r="F91" s="118"/>
      <c r="G91" s="82"/>
    </row>
    <row r="92" spans="1:7" ht="12" customHeight="1">
      <c r="A92" s="36"/>
      <c r="B92" s="109" t="s">
        <v>48</v>
      </c>
      <c r="C92" s="111"/>
      <c r="D92" s="111"/>
      <c r="E92" s="111"/>
      <c r="F92" s="111"/>
      <c r="G92" s="111"/>
    </row>
    <row r="93" spans="1:7" ht="12" customHeight="1">
      <c r="A93" s="36"/>
    </row>
    <row r="94" spans="1:7" ht="12" customHeight="1">
      <c r="A94" s="36"/>
    </row>
    <row r="95" spans="1:7" ht="12" customHeight="1">
      <c r="A95" s="36"/>
    </row>
    <row r="96" spans="1:7" ht="12" customHeight="1">
      <c r="A96" s="36"/>
    </row>
    <row r="97" spans="1:1" ht="12" customHeight="1">
      <c r="A97" s="36"/>
    </row>
    <row r="98" spans="1:1" ht="12" customHeight="1">
      <c r="A98" s="36"/>
    </row>
    <row r="99" spans="1:1" ht="12.75" customHeight="1">
      <c r="A99" s="36"/>
    </row>
    <row r="100" spans="1:1" ht="12" customHeight="1">
      <c r="A100" s="36"/>
    </row>
    <row r="101" spans="1:1" ht="12.75" customHeight="1">
      <c r="A101" s="36"/>
    </row>
    <row r="102" spans="1:1" ht="12" customHeight="1">
      <c r="A102" s="37"/>
    </row>
    <row r="103" spans="1:1" ht="12" customHeight="1">
      <c r="A103" s="36"/>
    </row>
    <row r="104" spans="1:1" ht="12.75" customHeight="1">
      <c r="A104" s="36"/>
    </row>
    <row r="105" spans="1:1" ht="15.65" customHeight="1">
      <c r="A105" s="36"/>
    </row>
  </sheetData>
  <mergeCells count="9">
    <mergeCell ref="B78:C78"/>
    <mergeCell ref="E13:F13"/>
    <mergeCell ref="E11:F11"/>
    <mergeCell ref="E10:F10"/>
    <mergeCell ref="E9:F9"/>
    <mergeCell ref="E14:F14"/>
    <mergeCell ref="E15:F15"/>
    <mergeCell ref="B17:G17"/>
    <mergeCell ref="B73:F73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Gallardo Contreras Marcelo Andres</cp:lastModifiedBy>
  <dcterms:created xsi:type="dcterms:W3CDTF">2020-11-27T12:49:26Z</dcterms:created>
  <dcterms:modified xsi:type="dcterms:W3CDTF">2023-04-17T20:00:58Z</dcterms:modified>
</cp:coreProperties>
</file>