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BOVINOS DE CARNE" sheetId="1" r:id="rId1"/>
  </sheets>
  <definedNames>
    <definedName name="_xlnm.Print_Area" localSheetId="0">'BOVINOS DE CARNE'!$A$1:$F$81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F43" i="1"/>
  <c r="F38" i="1"/>
  <c r="F39" i="1"/>
  <c r="F49" i="1"/>
  <c r="F37" i="1"/>
  <c r="F21" i="1"/>
  <c r="F20" i="1"/>
  <c r="F50" i="1"/>
  <c r="F48" i="1"/>
  <c r="F51" i="1" s="1"/>
  <c r="B74" i="1" s="1"/>
  <c r="F32" i="1"/>
  <c r="B72" i="1" s="1"/>
  <c r="F41" i="1"/>
  <c r="F27" i="1"/>
  <c r="B71" i="1"/>
  <c r="F11" i="1"/>
  <c r="F56" i="1" s="1"/>
  <c r="F22" i="1"/>
  <c r="B70" i="1" s="1"/>
  <c r="F44" i="1" l="1"/>
  <c r="B73" i="1" s="1"/>
  <c r="F53" i="1"/>
  <c r="F54" i="1" s="1"/>
  <c r="F55" i="1" s="1"/>
  <c r="F57" i="1" s="1"/>
  <c r="B75" i="1" l="1"/>
  <c r="B76" i="1" s="1"/>
  <c r="C72" i="1" s="1"/>
  <c r="D80" i="1"/>
  <c r="C80" i="1"/>
  <c r="B80" i="1"/>
  <c r="C75" i="1" l="1"/>
  <c r="C70" i="1"/>
  <c r="C73" i="1"/>
  <c r="C74" i="1"/>
  <c r="C76" i="1" l="1"/>
</calcChain>
</file>

<file path=xl/sharedStrings.xml><?xml version="1.0" encoding="utf-8"?>
<sst xmlns="http://schemas.openxmlformats.org/spreadsheetml/2006/main" count="127" uniqueCount="99">
  <si>
    <t>RUBRO O CULTIVO</t>
  </si>
  <si>
    <t>Bovino cría y recría (10 vientres)</t>
  </si>
  <si>
    <t>VARIEDAD</t>
  </si>
  <si>
    <t>Angus</t>
  </si>
  <si>
    <t>FECHA ESTIMADA  PRECIO VENTA</t>
  </si>
  <si>
    <t>Marzo - Abril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</si>
  <si>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</si>
  <si>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</si>
  <si>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</si>
  <si>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</si>
  <si>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</si>
  <si>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</si>
  <si>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</si>
  <si>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DESTINO PRODUCCION</t>
  </si>
  <si>
    <t>Feria</t>
  </si>
  <si>
    <t>COMUNA/LOCALIDAD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</si>
  <si>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</si>
  <si>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</si>
  <si>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</si>
  <si>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</si>
  <si>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</si>
  <si>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</si>
  <si>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</si>
  <si>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</si>
  <si>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</si>
  <si>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</si>
  <si>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</si>
  <si>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</si>
  <si>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Cuidado rebaño general</t>
  </si>
  <si>
    <t>jh</t>
  </si>
  <si>
    <t>Anual</t>
  </si>
  <si>
    <t>Médico veterinario</t>
  </si>
  <si>
    <t>Mar - Ago - Dic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</si>
  <si>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</si>
  <si>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</si>
  <si>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</si>
  <si>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</si>
  <si>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</si>
  <si>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</si>
  <si>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</si>
  <si>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</si>
  <si>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ALIMENTACIÓN</t>
  </si>
  <si>
    <t>Fardos</t>
  </si>
  <si>
    <t>unid.</t>
  </si>
  <si>
    <t>Jun - Sept</t>
  </si>
  <si>
    <t>Sales Minerales</t>
  </si>
  <si>
    <t>bloc 25 kg</t>
  </si>
  <si>
    <t>Pradera suplementaria (avena vicia) (establecimiento)</t>
  </si>
  <si>
    <t>Ha</t>
  </si>
  <si>
    <t>Abr - May</t>
  </si>
  <si>
    <t>SANIDAD</t>
  </si>
  <si>
    <t>Parásitos Internos (intestinales y pulmonares)</t>
  </si>
  <si>
    <t>Mar</t>
  </si>
  <si>
    <t>Mar - Ago</t>
  </si>
  <si>
    <t>Parásitos externos (mosca de los cuernos)</t>
  </si>
  <si>
    <t>Oct - Mar</t>
  </si>
  <si>
    <t>Enfermedades Clostridiales</t>
  </si>
  <si>
    <t>Ene</t>
  </si>
  <si>
    <t>Subtotal Insumos</t>
  </si>
  <si>
    <t>OTROS</t>
  </si>
  <si>
    <t>Item</t>
  </si>
  <si>
    <t>Cantidad (Kg/l/u)</t>
  </si>
  <si>
    <t>DIIO electrónico</t>
  </si>
  <si>
    <t>Ex.Coproparasitario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</si>
  <si>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</si>
  <si>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</si>
  <si>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</si>
  <si>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</si>
  <si>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</si>
  <si>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</si>
  <si>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</si>
  <si>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</si>
  <si>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</si>
  <si>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</si>
  <si>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</si>
  <si>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</si>
  <si>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</si>
  <si>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</si>
  <si>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</si>
  <si>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</si>
  <si>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$/KG</t>
  </si>
  <si>
    <t>%</t>
  </si>
  <si>
    <t>Mano de obra</t>
  </si>
  <si>
    <t>IVA</t>
  </si>
  <si>
    <t>Jornada Animal</t>
  </si>
  <si>
    <t>Maquinaria</t>
  </si>
  <si>
    <t>Otros</t>
  </si>
  <si>
    <t>Imprevistos</t>
  </si>
  <si>
    <t>COSTO TOTAL/HA</t>
  </si>
  <si>
    <t>ESCENARIOS COSTO UNITARIO  ($/KG)</t>
  </si>
  <si>
    <t>Rendimiento (KG/HA)</t>
  </si>
  <si>
    <t>Costo unitario (KG/HA) (*)</t>
  </si>
  <si>
    <t>(*): Este valor representa el valor mìnimo de venta del producto</t>
  </si>
  <si>
    <t>Bulnes y Quillón</t>
  </si>
  <si>
    <t>RENDIMIENTO (UND/AL AÑO)</t>
  </si>
  <si>
    <t>Bulnes</t>
  </si>
  <si>
    <t xml:space="preserve">Cantidad </t>
  </si>
  <si>
    <t>1 LT</t>
  </si>
  <si>
    <t>100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</si>
</sst>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[$$-340A]#,##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1" fontId="10" fillId="0" borderId="0" applyFont="0" applyFill="0" applyBorder="0" applyAlignment="0" applyProtection="0"/>
  </cellStyleXfs>
  <cellXfs count="143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vertical="center" wrapText="1"/>
    </xf>
    <xf numFmtId="3" fontId="1" fillId="2" borderId="5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49" fontId="1" fillId="10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vertical="center" wrapText="1"/>
    </xf>
    <xf numFmtId="14" fontId="1" fillId="2" borderId="8" xfId="0" applyNumberFormat="1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vertical="center" wrapText="1"/>
    </xf>
    <xf numFmtId="3" fontId="1" fillId="2" borderId="10" xfId="0" applyNumberFormat="1" applyFont="1" applyFill="1" applyBorder="1" applyAlignment="1">
      <alignment vertical="center" wrapText="1"/>
    </xf>
    <xf numFmtId="49" fontId="2" fillId="3" borderId="45" xfId="0" applyNumberFormat="1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left" vertical="center" wrapText="1"/>
    </xf>
    <xf numFmtId="165" fontId="1" fillId="2" borderId="44" xfId="0" applyNumberFormat="1" applyFont="1" applyFill="1" applyBorder="1" applyAlignment="1">
      <alignment vertical="center" wrapText="1"/>
    </xf>
    <xf numFmtId="165" fontId="3" fillId="3" borderId="74" xfId="0" applyNumberFormat="1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3" fontId="1" fillId="2" borderId="14" xfId="0" applyNumberFormat="1" applyFont="1" applyFill="1" applyBorder="1" applyAlignment="1">
      <alignment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left" vertical="center" wrapText="1"/>
    </xf>
    <xf numFmtId="165" fontId="3" fillId="3" borderId="12" xfId="0" applyNumberFormat="1" applyFont="1" applyFill="1" applyBorder="1" applyAlignment="1">
      <alignment vertical="center" wrapText="1"/>
    </xf>
    <xf numFmtId="0" fontId="1" fillId="0" borderId="17" xfId="0" applyNumberFormat="1" applyFont="1" applyBorder="1" applyAlignment="1">
      <alignment vertical="center" wrapText="1"/>
    </xf>
    <xf numFmtId="49" fontId="1" fillId="10" borderId="44" xfId="0" applyNumberFormat="1" applyFont="1" applyFill="1" applyBorder="1" applyAlignment="1">
      <alignment horizontal="left" vertical="center" wrapText="1"/>
    </xf>
    <xf numFmtId="49" fontId="1" fillId="10" borderId="44" xfId="0" applyNumberFormat="1" applyFont="1" applyFill="1" applyBorder="1" applyAlignment="1">
      <alignment horizontal="center" vertical="center" wrapText="1"/>
    </xf>
    <xf numFmtId="1" fontId="1" fillId="10" borderId="44" xfId="0" applyNumberFormat="1" applyFont="1" applyFill="1" applyBorder="1" applyAlignment="1">
      <alignment horizontal="center" vertical="center" wrapText="1"/>
    </xf>
    <xf numFmtId="165" fontId="1" fillId="10" borderId="44" xfId="0" applyNumberFormat="1" applyFont="1" applyFill="1" applyBorder="1" applyAlignment="1">
      <alignment horizontal="right" vertical="center" wrapText="1"/>
    </xf>
    <xf numFmtId="49" fontId="1" fillId="10" borderId="44" xfId="0" applyNumberFormat="1" applyFont="1" applyFill="1" applyBorder="1" applyAlignment="1">
      <alignment vertical="center" wrapText="1"/>
    </xf>
    <xf numFmtId="0" fontId="1" fillId="10" borderId="4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49" fontId="6" fillId="10" borderId="44" xfId="0" applyNumberFormat="1" applyFont="1" applyFill="1" applyBorder="1" applyAlignment="1">
      <alignment horizontal="left" vertical="center" wrapText="1"/>
    </xf>
    <xf numFmtId="49" fontId="6" fillId="10" borderId="44" xfId="0" applyNumberFormat="1" applyFont="1" applyFill="1" applyBorder="1" applyAlignment="1">
      <alignment horizontal="center" vertical="center" wrapText="1"/>
    </xf>
    <xf numFmtId="0" fontId="6" fillId="10" borderId="44" xfId="0" applyNumberFormat="1" applyFont="1" applyFill="1" applyBorder="1" applyAlignment="1">
      <alignment horizontal="center" vertical="center" wrapText="1"/>
    </xf>
    <xf numFmtId="165" fontId="6" fillId="10" borderId="44" xfId="0" applyNumberFormat="1" applyFont="1" applyFill="1" applyBorder="1" applyAlignment="1">
      <alignment horizontal="right" vertical="center" wrapText="1"/>
    </xf>
    <xf numFmtId="49" fontId="7" fillId="5" borderId="75" xfId="0" applyNumberFormat="1" applyFont="1" applyFill="1" applyBorder="1" applyAlignment="1">
      <alignment vertical="center" wrapText="1"/>
    </xf>
    <xf numFmtId="0" fontId="1" fillId="2" borderId="75" xfId="0" applyFont="1" applyFill="1" applyBorder="1" applyAlignment="1">
      <alignment horizontal="center" vertical="center" wrapText="1"/>
    </xf>
    <xf numFmtId="3" fontId="1" fillId="2" borderId="75" xfId="0" applyNumberFormat="1" applyFont="1" applyFill="1" applyBorder="1" applyAlignment="1">
      <alignment vertical="center" wrapText="1"/>
    </xf>
    <xf numFmtId="165" fontId="6" fillId="10" borderId="76" xfId="0" applyNumberFormat="1" applyFont="1" applyFill="1" applyBorder="1" applyAlignment="1">
      <alignment horizontal="center" vertical="center" wrapText="1"/>
    </xf>
    <xf numFmtId="165" fontId="3" fillId="3" borderId="15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19" xfId="0" applyNumberFormat="1" applyFont="1" applyFill="1" applyBorder="1" applyAlignment="1">
      <alignment vertical="center" wrapText="1"/>
    </xf>
    <xf numFmtId="165" fontId="2" fillId="5" borderId="20" xfId="0" applyNumberFormat="1" applyFont="1" applyFill="1" applyBorder="1" applyAlignment="1">
      <alignment vertical="center" wrapText="1"/>
    </xf>
    <xf numFmtId="165" fontId="2" fillId="3" borderId="21" xfId="0" applyNumberFormat="1" applyFont="1" applyFill="1" applyBorder="1" applyAlignment="1">
      <alignment vertical="center" wrapText="1"/>
    </xf>
    <xf numFmtId="165" fontId="2" fillId="5" borderId="21" xfId="0" applyNumberFormat="1" applyFont="1" applyFill="1" applyBorder="1" applyAlignment="1">
      <alignment vertical="center" wrapText="1"/>
    </xf>
    <xf numFmtId="165" fontId="2" fillId="6" borderId="22" xfId="0" applyNumberFormat="1" applyFont="1" applyFill="1" applyBorder="1" applyAlignment="1">
      <alignment vertical="center" wrapText="1"/>
    </xf>
    <xf numFmtId="49" fontId="1" fillId="2" borderId="17" xfId="0" applyNumberFormat="1" applyFont="1" applyFill="1" applyBorder="1" applyAlignment="1">
      <alignment vertical="center" wrapText="1"/>
    </xf>
    <xf numFmtId="0" fontId="2" fillId="2" borderId="17" xfId="0" applyFont="1" applyFill="1" applyBorder="1" applyAlignment="1">
      <alignment vertical="center" wrapText="1"/>
    </xf>
    <xf numFmtId="164" fontId="2" fillId="2" borderId="17" xfId="0" applyNumberFormat="1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1" fillId="7" borderId="17" xfId="0" applyFont="1" applyFill="1" applyBorder="1" applyAlignment="1">
      <alignment vertical="center" wrapText="1"/>
    </xf>
    <xf numFmtId="49" fontId="5" fillId="8" borderId="23" xfId="0" applyNumberFormat="1" applyFont="1" applyFill="1" applyBorder="1" applyAlignment="1">
      <alignment vertical="center" wrapText="1"/>
    </xf>
    <xf numFmtId="49" fontId="5" fillId="8" borderId="18" xfId="0" applyNumberFormat="1" applyFont="1" applyFill="1" applyBorder="1" applyAlignment="1">
      <alignment vertical="center" wrapText="1"/>
    </xf>
    <xf numFmtId="49" fontId="1" fillId="8" borderId="24" xfId="0" applyNumberFormat="1" applyFont="1" applyFill="1" applyBorder="1" applyAlignment="1">
      <alignment vertical="center" wrapText="1"/>
    </xf>
    <xf numFmtId="49" fontId="5" fillId="2" borderId="25" xfId="0" applyNumberFormat="1" applyFont="1" applyFill="1" applyBorder="1" applyAlignment="1">
      <alignment vertical="center" wrapText="1"/>
    </xf>
    <xf numFmtId="9" fontId="1" fillId="2" borderId="26" xfId="0" applyNumberFormat="1" applyFont="1" applyFill="1" applyBorder="1" applyAlignment="1">
      <alignment vertical="center" wrapText="1"/>
    </xf>
    <xf numFmtId="0" fontId="2" fillId="7" borderId="17" xfId="0" applyFont="1" applyFill="1" applyBorder="1" applyAlignment="1">
      <alignment vertical="center" wrapText="1"/>
    </xf>
    <xf numFmtId="49" fontId="5" fillId="8" borderId="27" xfId="0" applyNumberFormat="1" applyFont="1" applyFill="1" applyBorder="1" applyAlignment="1">
      <alignment vertical="center" wrapText="1"/>
    </xf>
    <xf numFmtId="9" fontId="5" fillId="8" borderId="29" xfId="0" applyNumberFormat="1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2" fillId="7" borderId="16" xfId="0" applyFont="1" applyFill="1" applyBorder="1" applyAlignment="1">
      <alignment vertical="center" wrapText="1"/>
    </xf>
    <xf numFmtId="49" fontId="5" fillId="8" borderId="41" xfId="0" applyNumberFormat="1" applyFont="1" applyFill="1" applyBorder="1" applyAlignment="1">
      <alignment vertical="center" wrapText="1"/>
    </xf>
    <xf numFmtId="0" fontId="5" fillId="7" borderId="17" xfId="0" applyFont="1" applyFill="1" applyBorder="1" applyAlignment="1">
      <alignment vertical="center" wrapText="1"/>
    </xf>
    <xf numFmtId="164" fontId="5" fillId="2" borderId="17" xfId="0" applyNumberFormat="1" applyFont="1" applyFill="1" applyBorder="1" applyAlignment="1">
      <alignment vertical="center" wrapText="1"/>
    </xf>
    <xf numFmtId="165" fontId="1" fillId="10" borderId="5" xfId="0" applyNumberFormat="1" applyFont="1" applyFill="1" applyBorder="1" applyAlignment="1">
      <alignment vertical="center" wrapText="1"/>
    </xf>
    <xf numFmtId="165" fontId="1" fillId="10" borderId="44" xfId="0" applyNumberFormat="1" applyFont="1" applyFill="1" applyBorder="1" applyAlignment="1">
      <alignment vertical="center" wrapText="1"/>
    </xf>
    <xf numFmtId="41" fontId="5" fillId="2" borderId="5" xfId="1" applyFont="1" applyFill="1" applyBorder="1" applyAlignment="1">
      <alignment vertical="center" wrapText="1"/>
    </xf>
    <xf numFmtId="41" fontId="5" fillId="8" borderId="28" xfId="1" applyFont="1" applyFill="1" applyBorder="1" applyAlignment="1">
      <alignment vertical="center" wrapText="1"/>
    </xf>
    <xf numFmtId="41" fontId="5" fillId="8" borderId="42" xfId="1" applyFont="1" applyFill="1" applyBorder="1" applyAlignment="1">
      <alignment vertical="center" wrapText="1"/>
    </xf>
    <xf numFmtId="41" fontId="5" fillId="8" borderId="43" xfId="1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right" vertical="center" wrapText="1"/>
    </xf>
    <xf numFmtId="49" fontId="2" fillId="5" borderId="65" xfId="0" applyNumberFormat="1" applyFont="1" applyFill="1" applyBorder="1" applyAlignment="1">
      <alignment horizontal="left" vertical="center" wrapText="1"/>
    </xf>
    <xf numFmtId="49" fontId="2" fillId="5" borderId="53" xfId="0" applyNumberFormat="1" applyFont="1" applyFill="1" applyBorder="1" applyAlignment="1">
      <alignment horizontal="left" vertical="center" wrapText="1"/>
    </xf>
    <xf numFmtId="49" fontId="2" fillId="5" borderId="54" xfId="0" applyNumberFormat="1" applyFont="1" applyFill="1" applyBorder="1" applyAlignment="1">
      <alignment horizontal="left" vertical="center" wrapText="1"/>
    </xf>
    <xf numFmtId="49" fontId="2" fillId="5" borderId="66" xfId="0" applyNumberFormat="1" applyFont="1" applyFill="1" applyBorder="1" applyAlignment="1">
      <alignment horizontal="left" vertical="center" wrapText="1"/>
    </xf>
    <xf numFmtId="49" fontId="2" fillId="5" borderId="67" xfId="0" applyNumberFormat="1" applyFont="1" applyFill="1" applyBorder="1" applyAlignment="1">
      <alignment horizontal="left" vertical="center" wrapText="1"/>
    </xf>
    <xf numFmtId="49" fontId="2" fillId="5" borderId="68" xfId="0" applyNumberFormat="1" applyFont="1" applyFill="1" applyBorder="1" applyAlignment="1">
      <alignment horizontal="left" vertical="center" wrapText="1"/>
    </xf>
    <xf numFmtId="49" fontId="2" fillId="3" borderId="65" xfId="0" applyNumberFormat="1" applyFont="1" applyFill="1" applyBorder="1" applyAlignment="1">
      <alignment horizontal="left" vertical="center" wrapText="1"/>
    </xf>
    <xf numFmtId="49" fontId="2" fillId="3" borderId="53" xfId="0" applyNumberFormat="1" applyFont="1" applyFill="1" applyBorder="1" applyAlignment="1">
      <alignment horizontal="left" vertical="center" wrapText="1"/>
    </xf>
    <xf numFmtId="49" fontId="2" fillId="3" borderId="54" xfId="0" applyNumberFormat="1" applyFont="1" applyFill="1" applyBorder="1" applyAlignment="1">
      <alignment horizontal="left" vertical="center" wrapText="1"/>
    </xf>
    <xf numFmtId="49" fontId="3" fillId="3" borderId="58" xfId="0" applyNumberFormat="1" applyFont="1" applyFill="1" applyBorder="1" applyAlignment="1">
      <alignment horizontal="left" vertical="center" wrapText="1"/>
    </xf>
    <xf numFmtId="49" fontId="3" fillId="3" borderId="59" xfId="0" applyNumberFormat="1" applyFont="1" applyFill="1" applyBorder="1" applyAlignment="1">
      <alignment horizontal="left" vertical="center" wrapText="1"/>
    </xf>
    <xf numFmtId="49" fontId="3" fillId="3" borderId="61" xfId="0" applyNumberFormat="1" applyFont="1" applyFill="1" applyBorder="1" applyAlignment="1">
      <alignment horizontal="left" vertical="center" wrapText="1"/>
    </xf>
    <xf numFmtId="49" fontId="2" fillId="5" borderId="58" xfId="0" applyNumberFormat="1" applyFont="1" applyFill="1" applyBorder="1" applyAlignment="1">
      <alignment horizontal="left" vertical="center" wrapText="1"/>
    </xf>
    <xf numFmtId="49" fontId="2" fillId="5" borderId="59" xfId="0" applyNumberFormat="1" applyFont="1" applyFill="1" applyBorder="1" applyAlignment="1">
      <alignment horizontal="left" vertical="center" wrapText="1"/>
    </xf>
    <xf numFmtId="49" fontId="2" fillId="5" borderId="60" xfId="0" applyNumberFormat="1" applyFont="1" applyFill="1" applyBorder="1" applyAlignment="1">
      <alignment horizontal="left" vertical="center" wrapText="1"/>
    </xf>
    <xf numFmtId="49" fontId="2" fillId="5" borderId="62" xfId="0" applyNumberFormat="1" applyFont="1" applyFill="1" applyBorder="1" applyAlignment="1">
      <alignment horizontal="left" vertical="center" wrapText="1"/>
    </xf>
    <xf numFmtId="49" fontId="2" fillId="5" borderId="63" xfId="0" applyNumberFormat="1" applyFont="1" applyFill="1" applyBorder="1" applyAlignment="1">
      <alignment horizontal="left" vertical="center" wrapText="1"/>
    </xf>
    <xf numFmtId="49" fontId="2" fillId="5" borderId="64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49" fontId="5" fillId="10" borderId="69" xfId="0" applyNumberFormat="1" applyFont="1" applyFill="1" applyBorder="1" applyAlignment="1">
      <alignment horizontal="left" vertical="center" wrapText="1"/>
    </xf>
    <xf numFmtId="49" fontId="5" fillId="10" borderId="70" xfId="0" applyNumberFormat="1" applyFont="1" applyFill="1" applyBorder="1" applyAlignment="1">
      <alignment horizontal="left" vertical="center" wrapText="1"/>
    </xf>
    <xf numFmtId="49" fontId="5" fillId="10" borderId="71" xfId="0" applyNumberFormat="1" applyFont="1" applyFill="1" applyBorder="1" applyAlignment="1">
      <alignment horizontal="left" vertical="center" wrapText="1"/>
    </xf>
    <xf numFmtId="49" fontId="5" fillId="10" borderId="77" xfId="0" applyNumberFormat="1" applyFont="1" applyFill="1" applyBorder="1" applyAlignment="1">
      <alignment horizontal="left" vertical="center" wrapText="1"/>
    </xf>
    <xf numFmtId="49" fontId="5" fillId="10" borderId="17" xfId="0" applyNumberFormat="1" applyFont="1" applyFill="1" applyBorder="1" applyAlignment="1">
      <alignment horizontal="left" vertical="center" wrapText="1"/>
    </xf>
    <xf numFmtId="49" fontId="5" fillId="10" borderId="78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49" fontId="2" fillId="5" borderId="51" xfId="0" applyNumberFormat="1" applyFont="1" applyFill="1" applyBorder="1" applyAlignment="1">
      <alignment horizontal="left" vertical="center" wrapText="1"/>
    </xf>
    <xf numFmtId="49" fontId="2" fillId="5" borderId="52" xfId="0" applyNumberFormat="1" applyFont="1" applyFill="1" applyBorder="1" applyAlignment="1">
      <alignment horizontal="left" vertical="center" wrapText="1"/>
    </xf>
    <xf numFmtId="49" fontId="3" fillId="3" borderId="72" xfId="0" applyNumberFormat="1" applyFont="1" applyFill="1" applyBorder="1" applyAlignment="1">
      <alignment horizontal="left" vertical="center" wrapText="1"/>
    </xf>
    <xf numFmtId="49" fontId="3" fillId="3" borderId="51" xfId="0" applyNumberFormat="1" applyFont="1" applyFill="1" applyBorder="1" applyAlignment="1">
      <alignment horizontal="left" vertical="center" wrapText="1"/>
    </xf>
    <xf numFmtId="49" fontId="3" fillId="3" borderId="73" xfId="0" applyNumberFormat="1" applyFont="1" applyFill="1" applyBorder="1" applyAlignment="1">
      <alignment horizontal="left" vertical="center" wrapText="1"/>
    </xf>
    <xf numFmtId="49" fontId="3" fillId="3" borderId="55" xfId="0" applyNumberFormat="1" applyFont="1" applyFill="1" applyBorder="1" applyAlignment="1">
      <alignment horizontal="left" vertical="center" wrapText="1"/>
    </xf>
    <xf numFmtId="49" fontId="3" fillId="3" borderId="56" xfId="0" applyNumberFormat="1" applyFont="1" applyFill="1" applyBorder="1" applyAlignment="1">
      <alignment horizontal="left" vertical="center" wrapText="1"/>
    </xf>
    <xf numFmtId="49" fontId="3" fillId="3" borderId="57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49" fontId="1" fillId="2" borderId="46" xfId="0" applyNumberFormat="1" applyFont="1" applyFill="1" applyBorder="1" applyAlignment="1">
      <alignment horizontal="left" vertical="center" wrapText="1"/>
    </xf>
    <xf numFmtId="49" fontId="1" fillId="2" borderId="47" xfId="0" applyNumberFormat="1" applyFont="1" applyFill="1" applyBorder="1" applyAlignment="1">
      <alignment horizontal="left" vertical="center" wrapText="1"/>
    </xf>
    <xf numFmtId="49" fontId="1" fillId="2" borderId="36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49" fontId="1" fillId="2" borderId="37" xfId="0" applyNumberFormat="1" applyFont="1" applyFill="1" applyBorder="1" applyAlignment="1">
      <alignment horizontal="left" vertical="center" wrapText="1"/>
    </xf>
    <xf numFmtId="49" fontId="1" fillId="2" borderId="38" xfId="0" applyNumberFormat="1" applyFont="1" applyFill="1" applyBorder="1" applyAlignment="1">
      <alignment horizontal="left" vertical="center" wrapText="1"/>
    </xf>
    <xf numFmtId="49" fontId="1" fillId="2" borderId="39" xfId="0" applyNumberFormat="1" applyFont="1" applyFill="1" applyBorder="1" applyAlignment="1">
      <alignment horizontal="left" vertical="center" wrapText="1"/>
    </xf>
    <xf numFmtId="49" fontId="1" fillId="2" borderId="40" xfId="0" applyNumberFormat="1" applyFont="1" applyFill="1" applyBorder="1" applyAlignment="1">
      <alignment horizontal="left" vertical="center" wrapText="1"/>
    </xf>
    <xf numFmtId="49" fontId="5" fillId="2" borderId="33" xfId="0" applyNumberFormat="1" applyFont="1" applyFill="1" applyBorder="1" applyAlignment="1">
      <alignment horizontal="left" vertical="center" wrapText="1"/>
    </xf>
    <xf numFmtId="49" fontId="5" fillId="2" borderId="34" xfId="0" applyNumberFormat="1" applyFont="1" applyFill="1" applyBorder="1" applyAlignment="1">
      <alignment horizontal="left" vertical="center" wrapText="1"/>
    </xf>
    <xf numFmtId="49" fontId="5" fillId="2" borderId="35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7" fillId="9" borderId="48" xfId="0" applyNumberFormat="1" applyFont="1" applyFill="1" applyBorder="1" applyAlignment="1">
      <alignment horizontal="center" vertical="center" wrapText="1"/>
    </xf>
    <xf numFmtId="49" fontId="7" fillId="9" borderId="39" xfId="0" applyNumberFormat="1" applyFont="1" applyFill="1" applyBorder="1" applyAlignment="1">
      <alignment horizontal="center" vertical="center" wrapText="1"/>
    </xf>
    <xf numFmtId="49" fontId="7" fillId="9" borderId="49" xfId="0" applyNumberFormat="1" applyFont="1" applyFill="1" applyBorder="1" applyAlignment="1">
      <alignment horizontal="center" vertical="center" wrapText="1"/>
    </xf>
    <xf numFmtId="49" fontId="7" fillId="9" borderId="30" xfId="0" applyNumberFormat="1" applyFont="1" applyFill="1" applyBorder="1" applyAlignment="1">
      <alignment horizontal="center" vertical="center" wrapText="1"/>
    </xf>
    <xf numFmtId="49" fontId="7" fillId="9" borderId="31" xfId="0" applyNumberFormat="1" applyFont="1" applyFill="1" applyBorder="1" applyAlignment="1">
      <alignment horizontal="center" vertical="center" wrapText="1"/>
    </xf>
    <xf numFmtId="49" fontId="7" fillId="9" borderId="32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150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81"/>
  <sheetViews>
    <sheetView showGridLines="0" tabSelected="1" topLeftCell="A73" zoomScale="140" zoomScaleNormal="140" zoomScaleSheetLayoutView="100" workbookViewId="0">
      <selection activeCell="F78" sqref="F78"/>
    </sheetView>
  </sheetViews>
  <sheetFormatPr baseColWidth="10" defaultColWidth="10.85546875" defaultRowHeight="11.25" customHeight="1" x14ac:dyDescent="0.25"/>
  <cols>
    <col min="1" max="1" width="19" style="2" customWidth="1"/>
    <col min="2" max="2" width="20" style="2" customWidth="1"/>
    <col min="3" max="3" width="9.42578125" style="2" customWidth="1"/>
    <col min="4" max="4" width="16.5703125" style="2" customWidth="1"/>
    <col min="5" max="5" width="11" style="2" customWidth="1"/>
    <col min="6" max="6" width="15.7109375" style="2" customWidth="1"/>
    <col min="7" max="254" width="10.85546875" style="2" customWidth="1"/>
    <col min="255" max="16384" width="10.85546875" style="3"/>
  </cols>
  <sheetData>
    <row r="1" spans="1:6" ht="15" customHeight="1" x14ac:dyDescent="0.25">
      <c r="A1" s="1"/>
      <c r="B1" s="1"/>
      <c r="C1" s="1"/>
      <c r="D1" s="1"/>
      <c r="E1" s="1"/>
      <c r="F1" s="1"/>
    </row>
    <row r="2" spans="1:6" ht="15" customHeight="1" x14ac:dyDescent="0.25">
      <c r="A2" s="1"/>
      <c r="B2" s="1"/>
      <c r="C2" s="1"/>
      <c r="D2" s="1"/>
      <c r="E2" s="1"/>
      <c r="F2" s="1"/>
    </row>
    <row r="3" spans="1:6" ht="15" customHeight="1" x14ac:dyDescent="0.25">
      <c r="A3" s="1"/>
      <c r="B3" s="1"/>
      <c r="C3" s="1"/>
      <c r="D3" s="1"/>
      <c r="E3" s="1"/>
      <c r="F3" s="1"/>
    </row>
    <row r="4" spans="1:6" ht="15" customHeight="1" x14ac:dyDescent="0.25">
      <c r="A4" s="1"/>
      <c r="B4" s="1"/>
      <c r="C4" s="1"/>
      <c r="D4" s="1"/>
      <c r="E4" s="1"/>
      <c r="F4" s="1"/>
    </row>
    <row r="5" spans="1:6" ht="15" customHeight="1" x14ac:dyDescent="0.25">
      <c r="A5" s="1"/>
      <c r="B5" s="1"/>
      <c r="C5" s="1"/>
      <c r="D5" s="1"/>
      <c r="E5" s="1"/>
      <c r="F5" s="1"/>
    </row>
    <row r="6" spans="1:6" ht="15" customHeight="1" x14ac:dyDescent="0.25">
      <c r="A6" s="1"/>
      <c r="B6" s="1"/>
      <c r="C6" s="1"/>
      <c r="D6" s="1"/>
      <c r="E6" s="1"/>
      <c r="F6" s="1"/>
    </row>
    <row r="7" spans="1:6" ht="15" customHeight="1" x14ac:dyDescent="0.25">
      <c r="A7" s="4"/>
      <c r="B7" s="5"/>
      <c r="C7" s="1"/>
      <c r="D7" s="5"/>
      <c r="E7" s="5"/>
      <c r="F7" s="5"/>
    </row>
    <row r="8" spans="1:6" ht="25.5" x14ac:dyDescent="0.25">
      <c r="A8" s="6" t="s">
        <v>0</v>
      </c>
      <c r="B8" s="7" t="s">
        <v>1</v>
      </c>
      <c r="C8" s="8"/>
      <c r="D8" s="123" t="s">
        <v>94</v>
      </c>
      <c r="E8" s="124"/>
      <c r="F8" s="9">
        <v>3000</v>
      </c>
    </row>
    <row r="9" spans="1:6" ht="12.75" x14ac:dyDescent="0.25">
      <c r="A9" s="10" t="s">
        <v>2</v>
      </c>
      <c r="B9" s="7" t="s">
        <v>3</v>
      </c>
      <c r="C9" s="8"/>
      <c r="D9" s="104" t="s">
        <v>4</v>
      </c>
      <c r="E9" s="105"/>
      <c r="F9" s="7" t="s">
        <v>5</v>
      </c>
    </row>
    <row r="10" spans="1:6" ht="12.75" x14ac:dyDescent="0.25">
      <c r="A10" s="10" t="s">
        <v>6</v>
      </c>
      <c r="B10" s="7" t="s">
        <v>7</v>
      </c>
      <c r="C10" s="8"/>
      <c r="D10" s="104" t="s">
        <v>8</v>
      </c>
      <c r="E10" s="105"/>
      <c r="F10" s="79">
        <v>1900</v>
      </c>
    </row>
    <row r="11" spans="1:6" ht="11.25" customHeight="1" x14ac:dyDescent="0.25">
      <c r="A11" s="10" t="s">
        <v>9</v>
      </c>
      <c r="B11" s="7" t="s">
        <v>10</v>
      </c>
      <c r="C11" s="8"/>
      <c r="D11" s="125" t="s">
        <v>11</v>
      </c>
      <c r="E11" s="126"/>
      <c r="F11" s="11">
        <f>(F8*F10)</f>
        <v>5700000</v>
      </c>
    </row>
    <row r="12" spans="1:6" ht="12.75" x14ac:dyDescent="0.25">
      <c r="A12" s="10" t="s">
        <v>12</v>
      </c>
      <c r="B12" s="7" t="s">
        <v>95</v>
      </c>
      <c r="C12" s="8"/>
      <c r="D12" s="104" t="s">
        <v>13</v>
      </c>
      <c r="E12" s="105"/>
      <c r="F12" s="7" t="s">
        <v>14</v>
      </c>
    </row>
    <row r="13" spans="1:6" ht="12.75" x14ac:dyDescent="0.25">
      <c r="A13" s="10" t="s">
        <v>15</v>
      </c>
      <c r="B13" s="12" t="s">
        <v>93</v>
      </c>
      <c r="C13" s="8"/>
      <c r="D13" s="104" t="s">
        <v>16</v>
      </c>
      <c r="E13" s="105"/>
      <c r="F13" s="7" t="s">
        <v>5</v>
      </c>
    </row>
    <row r="14" spans="1:6" ht="12.75" x14ac:dyDescent="0.25">
      <c r="A14" s="10" t="s">
        <v>17</v>
      </c>
      <c r="B14" s="85">
        <v>44932</v>
      </c>
      <c r="C14" s="8"/>
      <c r="D14" s="104" t="s">
        <v>18</v>
      </c>
      <c r="E14" s="105"/>
      <c r="F14" s="7" t="s">
        <v>19</v>
      </c>
    </row>
    <row r="15" spans="1:6" ht="12" customHeight="1" x14ac:dyDescent="0.25">
      <c r="A15" s="13"/>
      <c r="B15" s="14"/>
      <c r="C15" s="5"/>
      <c r="D15" s="15"/>
      <c r="E15" s="15"/>
      <c r="F15" s="16"/>
    </row>
    <row r="16" spans="1:6" ht="12" customHeight="1" x14ac:dyDescent="0.25">
      <c r="A16" s="106" t="s">
        <v>20</v>
      </c>
      <c r="B16" s="107"/>
      <c r="C16" s="107"/>
      <c r="D16" s="107"/>
      <c r="E16" s="107"/>
      <c r="F16" s="107"/>
    </row>
    <row r="17" spans="1:6" ht="12" customHeight="1" x14ac:dyDescent="0.25">
      <c r="A17" s="17"/>
      <c r="B17" s="18"/>
      <c r="C17" s="18"/>
      <c r="D17" s="18"/>
      <c r="E17" s="19"/>
      <c r="F17" s="19"/>
    </row>
    <row r="18" spans="1:6" ht="12" customHeight="1" x14ac:dyDescent="0.25">
      <c r="A18" s="114" t="s">
        <v>21</v>
      </c>
      <c r="B18" s="115"/>
      <c r="C18" s="115"/>
      <c r="D18" s="115"/>
      <c r="E18" s="115"/>
      <c r="F18" s="116"/>
    </row>
    <row r="19" spans="1:6" ht="24" customHeight="1" x14ac:dyDescent="0.25">
      <c r="A19" s="20" t="s">
        <v>22</v>
      </c>
      <c r="B19" s="20" t="s">
        <v>23</v>
      </c>
      <c r="C19" s="20" t="s">
        <v>24</v>
      </c>
      <c r="D19" s="20" t="s">
        <v>25</v>
      </c>
      <c r="E19" s="20" t="s">
        <v>26</v>
      </c>
      <c r="F19" s="20" t="s">
        <v>27</v>
      </c>
    </row>
    <row r="20" spans="1:6" ht="12.75" x14ac:dyDescent="0.25">
      <c r="A20" s="21" t="s">
        <v>28</v>
      </c>
      <c r="B20" s="22" t="s">
        <v>29</v>
      </c>
      <c r="C20" s="23">
        <v>5</v>
      </c>
      <c r="D20" s="21" t="s">
        <v>30</v>
      </c>
      <c r="E20" s="11">
        <v>20000</v>
      </c>
      <c r="F20" s="11">
        <f>(C20*E20)</f>
        <v>100000</v>
      </c>
    </row>
    <row r="21" spans="1:6" ht="12.75" x14ac:dyDescent="0.25">
      <c r="A21" s="21" t="s">
        <v>31</v>
      </c>
      <c r="B21" s="22" t="s">
        <v>29</v>
      </c>
      <c r="C21" s="23">
        <v>3</v>
      </c>
      <c r="D21" s="21" t="s">
        <v>32</v>
      </c>
      <c r="E21" s="11">
        <v>50000</v>
      </c>
      <c r="F21" s="11">
        <f t="shared" ref="F21" si="0">(C21*E21)</f>
        <v>150000</v>
      </c>
    </row>
    <row r="22" spans="1:6" ht="12.75" customHeight="1" x14ac:dyDescent="0.25">
      <c r="A22" s="117" t="s">
        <v>33</v>
      </c>
      <c r="B22" s="118"/>
      <c r="C22" s="118"/>
      <c r="D22" s="118"/>
      <c r="E22" s="119"/>
      <c r="F22" s="24">
        <f>SUM(F20:F21)</f>
        <v>250000</v>
      </c>
    </row>
    <row r="23" spans="1:6" ht="12" customHeight="1" x14ac:dyDescent="0.25">
      <c r="A23" s="17"/>
      <c r="B23" s="19"/>
      <c r="C23" s="19"/>
      <c r="D23" s="19"/>
      <c r="E23" s="25"/>
      <c r="F23" s="25"/>
    </row>
    <row r="24" spans="1:6" ht="12" customHeight="1" x14ac:dyDescent="0.25">
      <c r="A24" s="98" t="s">
        <v>34</v>
      </c>
      <c r="B24" s="99"/>
      <c r="C24" s="99"/>
      <c r="D24" s="99"/>
      <c r="E24" s="99"/>
      <c r="F24" s="100"/>
    </row>
    <row r="25" spans="1:6" ht="24" customHeight="1" x14ac:dyDescent="0.25">
      <c r="A25" s="26" t="s">
        <v>22</v>
      </c>
      <c r="B25" s="26" t="s">
        <v>23</v>
      </c>
      <c r="C25" s="26" t="s">
        <v>24</v>
      </c>
      <c r="D25" s="26" t="s">
        <v>25</v>
      </c>
      <c r="E25" s="26" t="s">
        <v>26</v>
      </c>
      <c r="F25" s="26" t="s">
        <v>27</v>
      </c>
    </row>
    <row r="26" spans="1:6" ht="12.75" x14ac:dyDescent="0.25">
      <c r="A26" s="27"/>
      <c r="B26" s="28"/>
      <c r="C26" s="28"/>
      <c r="D26" s="29"/>
      <c r="E26" s="30"/>
      <c r="F26" s="30"/>
    </row>
    <row r="27" spans="1:6" ht="12" customHeight="1" x14ac:dyDescent="0.25">
      <c r="A27" s="95" t="s">
        <v>35</v>
      </c>
      <c r="B27" s="96"/>
      <c r="C27" s="96"/>
      <c r="D27" s="96"/>
      <c r="E27" s="97"/>
      <c r="F27" s="31">
        <f>SUM(F26:F26)</f>
        <v>0</v>
      </c>
    </row>
    <row r="28" spans="1:6" ht="12" customHeight="1" x14ac:dyDescent="0.25">
      <c r="A28" s="32"/>
      <c r="B28" s="33"/>
      <c r="C28" s="33"/>
      <c r="D28" s="33"/>
      <c r="E28" s="34"/>
      <c r="F28" s="34"/>
    </row>
    <row r="29" spans="1:6" ht="12" customHeight="1" x14ac:dyDescent="0.25">
      <c r="A29" s="98" t="s">
        <v>36</v>
      </c>
      <c r="B29" s="99"/>
      <c r="C29" s="99"/>
      <c r="D29" s="99"/>
      <c r="E29" s="99"/>
      <c r="F29" s="100"/>
    </row>
    <row r="30" spans="1:6" ht="24" customHeight="1" x14ac:dyDescent="0.25">
      <c r="A30" s="35" t="s">
        <v>22</v>
      </c>
      <c r="B30" s="35" t="s">
        <v>23</v>
      </c>
      <c r="C30" s="35" t="s">
        <v>24</v>
      </c>
      <c r="D30" s="35" t="s">
        <v>25</v>
      </c>
      <c r="E30" s="35" t="s">
        <v>26</v>
      </c>
      <c r="F30" s="35" t="s">
        <v>27</v>
      </c>
    </row>
    <row r="31" spans="1:6" ht="12.75" x14ac:dyDescent="0.25">
      <c r="A31" s="21"/>
      <c r="B31" s="22"/>
      <c r="C31" s="23"/>
      <c r="D31" s="36"/>
      <c r="E31" s="11"/>
      <c r="F31" s="11"/>
    </row>
    <row r="32" spans="1:6" ht="12.75" x14ac:dyDescent="0.25">
      <c r="A32" s="120" t="s">
        <v>37</v>
      </c>
      <c r="B32" s="121"/>
      <c r="C32" s="121"/>
      <c r="D32" s="121"/>
      <c r="E32" s="122"/>
      <c r="F32" s="37">
        <f>SUM(F31:F31)</f>
        <v>0</v>
      </c>
    </row>
    <row r="33" spans="1:10" ht="12" customHeight="1" x14ac:dyDescent="0.25">
      <c r="A33" s="32"/>
      <c r="B33" s="33"/>
      <c r="C33" s="33"/>
      <c r="D33" s="33"/>
      <c r="E33" s="34"/>
      <c r="F33" s="34"/>
    </row>
    <row r="34" spans="1:10" ht="12" customHeight="1" x14ac:dyDescent="0.25">
      <c r="A34" s="98" t="s">
        <v>38</v>
      </c>
      <c r="B34" s="99"/>
      <c r="C34" s="99"/>
      <c r="D34" s="99"/>
      <c r="E34" s="99"/>
      <c r="F34" s="100"/>
    </row>
    <row r="35" spans="1:10" ht="24" customHeight="1" x14ac:dyDescent="0.25">
      <c r="A35" s="35" t="s">
        <v>39</v>
      </c>
      <c r="B35" s="35" t="s">
        <v>40</v>
      </c>
      <c r="C35" s="35" t="s">
        <v>96</v>
      </c>
      <c r="D35" s="35" t="s">
        <v>25</v>
      </c>
      <c r="E35" s="35" t="s">
        <v>26</v>
      </c>
      <c r="F35" s="35" t="s">
        <v>27</v>
      </c>
      <c r="J35" s="38"/>
    </row>
    <row r="36" spans="1:10" ht="12.75" customHeight="1" x14ac:dyDescent="0.25">
      <c r="A36" s="108" t="s">
        <v>41</v>
      </c>
      <c r="B36" s="109"/>
      <c r="C36" s="109"/>
      <c r="D36" s="109"/>
      <c r="E36" s="109"/>
      <c r="F36" s="110"/>
      <c r="J36" s="38"/>
    </row>
    <row r="37" spans="1:10" ht="12.75" x14ac:dyDescent="0.25">
      <c r="A37" s="39" t="s">
        <v>42</v>
      </c>
      <c r="B37" s="40" t="s">
        <v>43</v>
      </c>
      <c r="C37" s="41">
        <v>300</v>
      </c>
      <c r="D37" s="39" t="s">
        <v>44</v>
      </c>
      <c r="E37" s="42">
        <v>5000</v>
      </c>
      <c r="F37" s="42">
        <f>C37*E37</f>
        <v>1500000</v>
      </c>
      <c r="J37" s="38"/>
    </row>
    <row r="38" spans="1:10" ht="12.75" x14ac:dyDescent="0.25">
      <c r="A38" s="39" t="s">
        <v>45</v>
      </c>
      <c r="B38" s="40" t="s">
        <v>46</v>
      </c>
      <c r="C38" s="41">
        <v>1</v>
      </c>
      <c r="D38" s="39" t="s">
        <v>30</v>
      </c>
      <c r="E38" s="42">
        <v>32000</v>
      </c>
      <c r="F38" s="42">
        <f t="shared" ref="F38:F39" si="1">C38*E38</f>
        <v>32000</v>
      </c>
      <c r="J38" s="38"/>
    </row>
    <row r="39" spans="1:10" ht="25.5" x14ac:dyDescent="0.25">
      <c r="A39" s="39" t="s">
        <v>47</v>
      </c>
      <c r="B39" s="40" t="s">
        <v>48</v>
      </c>
      <c r="C39" s="41">
        <v>1</v>
      </c>
      <c r="D39" s="39" t="s">
        <v>49</v>
      </c>
      <c r="E39" s="42">
        <v>1100000</v>
      </c>
      <c r="F39" s="42">
        <f t="shared" si="1"/>
        <v>1100000</v>
      </c>
      <c r="J39" s="38"/>
    </row>
    <row r="40" spans="1:10" ht="12.75" customHeight="1" x14ac:dyDescent="0.25">
      <c r="A40" s="111" t="s">
        <v>50</v>
      </c>
      <c r="B40" s="112"/>
      <c r="C40" s="112"/>
      <c r="D40" s="112"/>
      <c r="E40" s="112"/>
      <c r="F40" s="113"/>
    </row>
    <row r="41" spans="1:10" ht="25.5" x14ac:dyDescent="0.25">
      <c r="A41" s="43" t="s">
        <v>51</v>
      </c>
      <c r="B41" s="40" t="s">
        <v>97</v>
      </c>
      <c r="C41" s="44">
        <v>1</v>
      </c>
      <c r="D41" s="39" t="s">
        <v>52</v>
      </c>
      <c r="E41" s="80">
        <v>64000</v>
      </c>
      <c r="F41" s="30">
        <f>(C41*E41)</f>
        <v>64000</v>
      </c>
    </row>
    <row r="42" spans="1:10" ht="25.5" x14ac:dyDescent="0.25">
      <c r="A42" s="43" t="s">
        <v>54</v>
      </c>
      <c r="B42" s="40" t="s">
        <v>98</v>
      </c>
      <c r="C42" s="44">
        <v>2</v>
      </c>
      <c r="D42" s="39" t="s">
        <v>55</v>
      </c>
      <c r="E42" s="30">
        <v>36000</v>
      </c>
      <c r="F42" s="30">
        <f t="shared" ref="F42:F43" si="2">(C42*E42)</f>
        <v>72000</v>
      </c>
    </row>
    <row r="43" spans="1:10" ht="12.75" x14ac:dyDescent="0.25">
      <c r="A43" s="43" t="s">
        <v>56</v>
      </c>
      <c r="B43" s="40" t="s">
        <v>98</v>
      </c>
      <c r="C43" s="44">
        <v>2</v>
      </c>
      <c r="D43" s="39" t="s">
        <v>53</v>
      </c>
      <c r="E43" s="30">
        <v>30000</v>
      </c>
      <c r="F43" s="30">
        <f t="shared" si="2"/>
        <v>60000</v>
      </c>
    </row>
    <row r="44" spans="1:10" ht="13.5" customHeight="1" x14ac:dyDescent="0.25">
      <c r="A44" s="95" t="s">
        <v>58</v>
      </c>
      <c r="B44" s="96"/>
      <c r="C44" s="96"/>
      <c r="D44" s="96"/>
      <c r="E44" s="97"/>
      <c r="F44" s="31">
        <f>SUM(F36:F43)</f>
        <v>2828000</v>
      </c>
    </row>
    <row r="45" spans="1:10" ht="12" customHeight="1" x14ac:dyDescent="0.25">
      <c r="A45" s="32"/>
      <c r="B45" s="33"/>
      <c r="C45" s="33"/>
      <c r="D45" s="45"/>
      <c r="E45" s="34"/>
      <c r="F45" s="34"/>
    </row>
    <row r="46" spans="1:10" ht="12" customHeight="1" x14ac:dyDescent="0.25">
      <c r="A46" s="98" t="s">
        <v>59</v>
      </c>
      <c r="B46" s="99"/>
      <c r="C46" s="99"/>
      <c r="D46" s="99"/>
      <c r="E46" s="99"/>
      <c r="F46" s="100"/>
    </row>
    <row r="47" spans="1:10" ht="24" customHeight="1" x14ac:dyDescent="0.25">
      <c r="A47" s="26" t="s">
        <v>60</v>
      </c>
      <c r="B47" s="26" t="s">
        <v>40</v>
      </c>
      <c r="C47" s="26" t="s">
        <v>61</v>
      </c>
      <c r="D47" s="26" t="s">
        <v>25</v>
      </c>
      <c r="E47" s="26" t="s">
        <v>26</v>
      </c>
      <c r="F47" s="26" t="s">
        <v>27</v>
      </c>
    </row>
    <row r="48" spans="1:10" ht="12.75" x14ac:dyDescent="0.25">
      <c r="A48" s="46" t="s">
        <v>62</v>
      </c>
      <c r="B48" s="47" t="s">
        <v>43</v>
      </c>
      <c r="C48" s="48">
        <v>10</v>
      </c>
      <c r="D48" s="46" t="s">
        <v>57</v>
      </c>
      <c r="E48" s="49">
        <v>3059</v>
      </c>
      <c r="F48" s="49">
        <f>C48*E48</f>
        <v>30590</v>
      </c>
    </row>
    <row r="49" spans="1:6" ht="12.75" x14ac:dyDescent="0.25">
      <c r="A49" s="46" t="s">
        <v>63</v>
      </c>
      <c r="B49" s="47" t="s">
        <v>43</v>
      </c>
      <c r="C49" s="48">
        <v>10</v>
      </c>
      <c r="D49" s="46" t="s">
        <v>30</v>
      </c>
      <c r="E49" s="49">
        <v>12000</v>
      </c>
      <c r="F49" s="49">
        <f>C49*E49</f>
        <v>120000</v>
      </c>
    </row>
    <row r="50" spans="1:6" ht="27.75" customHeight="1" x14ac:dyDescent="0.25">
      <c r="A50" s="50" t="s">
        <v>64</v>
      </c>
      <c r="B50" s="51"/>
      <c r="C50" s="52"/>
      <c r="D50" s="51"/>
      <c r="E50" s="53"/>
      <c r="F50" s="49">
        <f t="shared" ref="F50" si="3">C50*E50</f>
        <v>0</v>
      </c>
    </row>
    <row r="51" spans="1:6" ht="13.5" customHeight="1" x14ac:dyDescent="0.25">
      <c r="A51" s="95" t="s">
        <v>65</v>
      </c>
      <c r="B51" s="96"/>
      <c r="C51" s="96"/>
      <c r="D51" s="96"/>
      <c r="E51" s="97"/>
      <c r="F51" s="54">
        <f>SUM(F48:F50)</f>
        <v>150590</v>
      </c>
    </row>
    <row r="52" spans="1:6" ht="12" customHeight="1" x14ac:dyDescent="0.25">
      <c r="A52" s="55"/>
      <c r="B52" s="55"/>
      <c r="C52" s="55"/>
      <c r="D52" s="55"/>
      <c r="E52" s="56"/>
      <c r="F52" s="56"/>
    </row>
    <row r="53" spans="1:6" ht="12.75" x14ac:dyDescent="0.25">
      <c r="A53" s="101" t="s">
        <v>66</v>
      </c>
      <c r="B53" s="102"/>
      <c r="C53" s="102"/>
      <c r="D53" s="102"/>
      <c r="E53" s="103"/>
      <c r="F53" s="57">
        <f>F22+F32+F44+F51</f>
        <v>3228590</v>
      </c>
    </row>
    <row r="54" spans="1:6" ht="12" customHeight="1" x14ac:dyDescent="0.25">
      <c r="A54" s="92" t="s">
        <v>67</v>
      </c>
      <c r="B54" s="93"/>
      <c r="C54" s="93"/>
      <c r="D54" s="93"/>
      <c r="E54" s="94"/>
      <c r="F54" s="58">
        <f>F53*0.05</f>
        <v>161429.5</v>
      </c>
    </row>
    <row r="55" spans="1:6" ht="12" customHeight="1" x14ac:dyDescent="0.25">
      <c r="A55" s="86" t="s">
        <v>68</v>
      </c>
      <c r="B55" s="87"/>
      <c r="C55" s="87"/>
      <c r="D55" s="87"/>
      <c r="E55" s="88"/>
      <c r="F55" s="59">
        <f>F54+F53</f>
        <v>3390019.5</v>
      </c>
    </row>
    <row r="56" spans="1:6" ht="12" customHeight="1" x14ac:dyDescent="0.25">
      <c r="A56" s="92" t="s">
        <v>69</v>
      </c>
      <c r="B56" s="93"/>
      <c r="C56" s="93"/>
      <c r="D56" s="93"/>
      <c r="E56" s="94"/>
      <c r="F56" s="58">
        <f>F11</f>
        <v>5700000</v>
      </c>
    </row>
    <row r="57" spans="1:6" ht="12.75" x14ac:dyDescent="0.25">
      <c r="A57" s="89" t="s">
        <v>70</v>
      </c>
      <c r="B57" s="90"/>
      <c r="C57" s="90"/>
      <c r="D57" s="90"/>
      <c r="E57" s="91"/>
      <c r="F57" s="60">
        <f>F56-F55</f>
        <v>2309980.5</v>
      </c>
    </row>
    <row r="58" spans="1:6" ht="12" customHeight="1" x14ac:dyDescent="0.25">
      <c r="A58" s="61" t="s">
        <v>71</v>
      </c>
      <c r="B58" s="62"/>
      <c r="C58" s="62"/>
      <c r="D58" s="62"/>
      <c r="E58" s="62"/>
      <c r="F58" s="63"/>
    </row>
    <row r="59" spans="1:6" ht="12.75" customHeight="1" thickBot="1" x14ac:dyDescent="0.3">
      <c r="A59" s="64"/>
      <c r="B59" s="62"/>
      <c r="C59" s="62"/>
      <c r="D59" s="62"/>
      <c r="E59" s="62"/>
      <c r="F59" s="63"/>
    </row>
    <row r="60" spans="1:6" ht="15" customHeight="1" x14ac:dyDescent="0.25">
      <c r="A60" s="133" t="s">
        <v>72</v>
      </c>
      <c r="B60" s="134"/>
      <c r="C60" s="134"/>
      <c r="D60" s="134"/>
      <c r="E60" s="135"/>
      <c r="F60" s="63"/>
    </row>
    <row r="61" spans="1:6" ht="12.75" x14ac:dyDescent="0.25">
      <c r="A61" s="127" t="s">
        <v>73</v>
      </c>
      <c r="B61" s="128"/>
      <c r="C61" s="128"/>
      <c r="D61" s="128"/>
      <c r="E61" s="129"/>
      <c r="F61" s="63"/>
    </row>
    <row r="62" spans="1:6" ht="12.75" x14ac:dyDescent="0.25">
      <c r="A62" s="127" t="s">
        <v>74</v>
      </c>
      <c r="B62" s="128"/>
      <c r="C62" s="128"/>
      <c r="D62" s="128"/>
      <c r="E62" s="129"/>
      <c r="F62" s="63"/>
    </row>
    <row r="63" spans="1:6" ht="27.75" customHeight="1" x14ac:dyDescent="0.25">
      <c r="A63" s="127" t="s">
        <v>75</v>
      </c>
      <c r="B63" s="128"/>
      <c r="C63" s="128"/>
      <c r="D63" s="128"/>
      <c r="E63" s="129"/>
      <c r="F63" s="63"/>
    </row>
    <row r="64" spans="1:6" ht="12.75" x14ac:dyDescent="0.25">
      <c r="A64" s="127" t="s">
        <v>76</v>
      </c>
      <c r="B64" s="128"/>
      <c r="C64" s="128"/>
      <c r="D64" s="128"/>
      <c r="E64" s="129"/>
      <c r="F64" s="63"/>
    </row>
    <row r="65" spans="1:6" ht="20.25" customHeight="1" x14ac:dyDescent="0.25">
      <c r="A65" s="127" t="s">
        <v>77</v>
      </c>
      <c r="B65" s="128"/>
      <c r="C65" s="128"/>
      <c r="D65" s="128"/>
      <c r="E65" s="129"/>
      <c r="F65" s="63"/>
    </row>
    <row r="66" spans="1:6" ht="13.5" thickBot="1" x14ac:dyDescent="0.3">
      <c r="A66" s="130" t="s">
        <v>78</v>
      </c>
      <c r="B66" s="131"/>
      <c r="C66" s="131"/>
      <c r="D66" s="131"/>
      <c r="E66" s="132"/>
      <c r="F66" s="63"/>
    </row>
    <row r="67" spans="1:6" ht="12.75" customHeight="1" x14ac:dyDescent="0.25">
      <c r="A67" s="64"/>
      <c r="B67" s="64"/>
      <c r="C67" s="64"/>
      <c r="D67" s="64"/>
      <c r="E67" s="64"/>
      <c r="F67" s="63"/>
    </row>
    <row r="68" spans="1:6" ht="15" customHeight="1" thickBot="1" x14ac:dyDescent="0.3">
      <c r="A68" s="140" t="s">
        <v>79</v>
      </c>
      <c r="B68" s="141"/>
      <c r="C68" s="142"/>
      <c r="D68" s="65"/>
      <c r="E68" s="65"/>
      <c r="F68" s="63"/>
    </row>
    <row r="69" spans="1:6" ht="12" customHeight="1" x14ac:dyDescent="0.25">
      <c r="A69" s="66" t="s">
        <v>60</v>
      </c>
      <c r="B69" s="67" t="s">
        <v>80</v>
      </c>
      <c r="C69" s="68" t="s">
        <v>81</v>
      </c>
      <c r="D69" s="65"/>
      <c r="E69" s="65"/>
      <c r="F69" s="63"/>
    </row>
    <row r="70" spans="1:6" ht="12" customHeight="1" x14ac:dyDescent="0.25">
      <c r="A70" s="69" t="s">
        <v>82</v>
      </c>
      <c r="B70" s="81">
        <f>F22</f>
        <v>250000</v>
      </c>
      <c r="C70" s="70">
        <f>(B70/B76)</f>
        <v>7.374588848235239E-2</v>
      </c>
      <c r="D70" s="65"/>
      <c r="E70" s="65"/>
      <c r="F70" s="63" t="s">
        <v>83</v>
      </c>
    </row>
    <row r="71" spans="1:6" ht="12" customHeight="1" x14ac:dyDescent="0.25">
      <c r="A71" s="69" t="s">
        <v>84</v>
      </c>
      <c r="B71" s="81">
        <f>F27</f>
        <v>0</v>
      </c>
      <c r="C71" s="70">
        <v>0</v>
      </c>
      <c r="D71" s="65"/>
      <c r="E71" s="65"/>
      <c r="F71" s="63"/>
    </row>
    <row r="72" spans="1:6" ht="12" customHeight="1" x14ac:dyDescent="0.25">
      <c r="A72" s="69" t="s">
        <v>85</v>
      </c>
      <c r="B72" s="81">
        <f>F32</f>
        <v>0</v>
      </c>
      <c r="C72" s="70">
        <f>(B72/B76)</f>
        <v>0</v>
      </c>
      <c r="D72" s="65"/>
      <c r="E72" s="65"/>
      <c r="F72" s="63"/>
    </row>
    <row r="73" spans="1:6" ht="12" customHeight="1" x14ac:dyDescent="0.25">
      <c r="A73" s="69" t="s">
        <v>39</v>
      </c>
      <c r="B73" s="81">
        <f>F44</f>
        <v>2828000</v>
      </c>
      <c r="C73" s="70">
        <f>(B73/B76)</f>
        <v>0.83421349051237026</v>
      </c>
      <c r="D73" s="65"/>
      <c r="E73" s="65"/>
      <c r="F73" s="63"/>
    </row>
    <row r="74" spans="1:6" ht="12" customHeight="1" x14ac:dyDescent="0.25">
      <c r="A74" s="69" t="s">
        <v>86</v>
      </c>
      <c r="B74" s="81">
        <f>F51</f>
        <v>150590</v>
      </c>
      <c r="C74" s="70">
        <f>(B74/B76)</f>
        <v>4.4421573386229783E-2</v>
      </c>
      <c r="D74" s="71"/>
      <c r="E74" s="71"/>
      <c r="F74" s="63"/>
    </row>
    <row r="75" spans="1:6" ht="12" customHeight="1" x14ac:dyDescent="0.25">
      <c r="A75" s="69" t="s">
        <v>87</v>
      </c>
      <c r="B75" s="81">
        <f>F54</f>
        <v>161429.5</v>
      </c>
      <c r="C75" s="70">
        <f>(B75/B76)</f>
        <v>4.7619047619047616E-2</v>
      </c>
      <c r="D75" s="71"/>
      <c r="E75" s="71"/>
      <c r="F75" s="63"/>
    </row>
    <row r="76" spans="1:6" ht="12.75" customHeight="1" thickBot="1" x14ac:dyDescent="0.3">
      <c r="A76" s="72" t="s">
        <v>88</v>
      </c>
      <c r="B76" s="82">
        <f>SUM(B70:B75)</f>
        <v>3390019.5</v>
      </c>
      <c r="C76" s="73">
        <f>SUM(C70:C75)</f>
        <v>1</v>
      </c>
      <c r="D76" s="71"/>
      <c r="E76" s="71"/>
      <c r="F76" s="63"/>
    </row>
    <row r="77" spans="1:6" ht="12.75" customHeight="1" x14ac:dyDescent="0.25">
      <c r="A77" s="74"/>
      <c r="B77" s="62"/>
      <c r="C77" s="62"/>
      <c r="D77" s="62"/>
      <c r="E77" s="62"/>
      <c r="F77" s="63"/>
    </row>
    <row r="78" spans="1:6" ht="15.75" customHeight="1" thickBot="1" x14ac:dyDescent="0.3">
      <c r="A78" s="137" t="s">
        <v>89</v>
      </c>
      <c r="B78" s="138"/>
      <c r="C78" s="138"/>
      <c r="D78" s="139"/>
      <c r="E78" s="75"/>
      <c r="F78" s="63"/>
    </row>
    <row r="79" spans="1:6" ht="12.75" x14ac:dyDescent="0.25">
      <c r="A79" s="76" t="s">
        <v>90</v>
      </c>
      <c r="B79" s="83">
        <v>3000</v>
      </c>
      <c r="C79" s="83">
        <v>1900</v>
      </c>
      <c r="D79" s="84">
        <v>3200</v>
      </c>
      <c r="E79" s="77"/>
      <c r="F79" s="78"/>
    </row>
    <row r="80" spans="1:6" ht="13.5" thickBot="1" x14ac:dyDescent="0.3">
      <c r="A80" s="72" t="s">
        <v>91</v>
      </c>
      <c r="B80" s="82">
        <f>F55/B79</f>
        <v>1130.0065</v>
      </c>
      <c r="C80" s="82">
        <f>F55/C79</f>
        <v>1784.2207894736841</v>
      </c>
      <c r="D80" s="82">
        <f>F55/D79</f>
        <v>1059.38109375</v>
      </c>
      <c r="E80" s="77"/>
      <c r="F80" s="78"/>
    </row>
    <row r="81" spans="1:6" ht="12.75" x14ac:dyDescent="0.25">
      <c r="A81" s="136" t="s">
        <v>92</v>
      </c>
      <c r="B81" s="136"/>
      <c r="C81" s="136"/>
      <c r="D81" s="136"/>
      <c r="E81" s="64"/>
      <c r="F81" s="64"/>
    </row>
  </sheetData>
  <mergeCells count="35">
    <mergeCell ref="A64:E64"/>
    <mergeCell ref="A65:E65"/>
    <mergeCell ref="A66:E66"/>
    <mergeCell ref="A60:E60"/>
    <mergeCell ref="A81:D81"/>
    <mergeCell ref="A78:D78"/>
    <mergeCell ref="A68:C68"/>
    <mergeCell ref="A61:E61"/>
    <mergeCell ref="A62:E62"/>
    <mergeCell ref="A63:E63"/>
    <mergeCell ref="D12:E12"/>
    <mergeCell ref="D10:E10"/>
    <mergeCell ref="D9:E9"/>
    <mergeCell ref="D8:E8"/>
    <mergeCell ref="D13:E13"/>
    <mergeCell ref="D11:E11"/>
    <mergeCell ref="D14:E14"/>
    <mergeCell ref="A16:F16"/>
    <mergeCell ref="A36:F36"/>
    <mergeCell ref="A40:F40"/>
    <mergeCell ref="A18:F18"/>
    <mergeCell ref="A22:E22"/>
    <mergeCell ref="A27:E27"/>
    <mergeCell ref="A32:E32"/>
    <mergeCell ref="A29:F29"/>
    <mergeCell ref="A24:F24"/>
    <mergeCell ref="A34:F34"/>
    <mergeCell ref="A55:E55"/>
    <mergeCell ref="A57:E57"/>
    <mergeCell ref="A56:E56"/>
    <mergeCell ref="A44:E44"/>
    <mergeCell ref="A46:F46"/>
    <mergeCell ref="A51:E51"/>
    <mergeCell ref="A53:E53"/>
    <mergeCell ref="A54:E54"/>
  </mergeCells>
  <pageMargins left="0.74803149606299213" right="0.74803149606299213" top="0.98425196850393704" bottom="0.98425196850393704" header="0" footer="0"/>
  <pageSetup scale="56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BOVINOS DE CARNE</vt:lpstr>
      <vt:lpstr>'BOVINOS DE CARNE'!Área_de_impresión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cp:lastPrinted>2023-03-20T15:25:37Z</cp:lastPrinted>
  <dcterms:created xsi:type="dcterms:W3CDTF">2020-11-27T12:49:26Z</dcterms:created>
  <dcterms:modified xsi:type="dcterms:W3CDTF">2023-03-22T15:51:18Z</dcterms:modified>
  <cp:category/>
  <cp:contentStatus/>
</cp:coreProperties>
</file>