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PUCON\"/>
    </mc:Choice>
  </mc:AlternateContent>
  <bookViews>
    <workbookView xWindow="0" yWindow="0" windowWidth="20490" windowHeight="6420"/>
  </bookViews>
  <sheets>
    <sheet name="B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G12" i="1" l="1"/>
  <c r="G52" i="1" l="1"/>
  <c r="G31" i="1" l="1"/>
  <c r="G45" i="1"/>
  <c r="G44" i="1" l="1"/>
  <c r="G43" i="1" l="1"/>
  <c r="G42" i="1"/>
  <c r="G46" i="1"/>
  <c r="G38" i="1" l="1"/>
  <c r="G53" i="1" l="1"/>
  <c r="C76" i="1" s="1"/>
  <c r="G40" i="1"/>
  <c r="G37" i="1"/>
  <c r="G21" i="1"/>
  <c r="G58" i="1"/>
  <c r="G22" i="1" l="1"/>
  <c r="C72" i="1" s="1"/>
  <c r="G48" i="1"/>
  <c r="C75" i="1" s="1"/>
  <c r="G32" i="1"/>
  <c r="C74" i="1" s="1"/>
  <c r="G55" i="1" l="1"/>
  <c r="G56" i="1" s="1"/>
  <c r="G57" i="1" l="1"/>
  <c r="E83" i="1" s="1"/>
  <c r="C77" i="1"/>
  <c r="D83" i="1" l="1"/>
  <c r="C83" i="1"/>
  <c r="G59" i="1"/>
  <c r="C78" i="1"/>
  <c r="D75" i="1" l="1"/>
  <c r="D76" i="1"/>
  <c r="D74" i="1"/>
  <c r="D72" i="1"/>
  <c r="D77" i="1"/>
  <c r="D78" i="1" l="1"/>
</calcChain>
</file>

<file path=xl/sharedStrings.xml><?xml version="1.0" encoding="utf-8"?>
<sst xmlns="http://schemas.openxmlformats.org/spreadsheetml/2006/main" count="132" uniqueCount="99">
  <si>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</si>
  <si>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</si>
  <si>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</si>
  <si>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</si>
  <si>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</si>
  <si>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</si>
  <si>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</si>
  <si>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</si>
  <si>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</si>
  <si>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</si>
  <si>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</si>
  <si>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</si>
  <si>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</si>
  <si>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</si>
  <si>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</si>
  <si>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</si>
  <si>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</si>
  <si>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</si>
  <si>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</si>
  <si>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</si>
  <si>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</si>
  <si>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</si>
  <si>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</si>
  <si>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</si>
  <si>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</si>
  <si>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</si>
  <si>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</si>
  <si>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</si>
  <si>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</si>
  <si>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</si>
  <si>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</si>
  <si>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</si>
  <si>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</si>
  <si>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</si>
  <si>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</si>
  <si>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</si>
  <si>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</si>
  <si>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</si>
  <si>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</si>
  <si>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</si>
  <si>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</si>
  <si>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</si>
  <si>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</si>
  <si>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</si>
  <si>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</si>
  <si>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</si>
  <si>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</si>
  <si>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</si>
  <si>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</si>
  <si>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</si>
  <si>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</si>
  <si>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</si>
  <si>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</si>
  <si>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</si>
  <si>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</si>
  <si>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</si>
  <si>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</si>
  <si>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</si>
  <si>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</si>
  <si>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</si>
  <si>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BOVINOS</t>
  </si>
  <si>
    <t>RAZA</t>
  </si>
  <si>
    <t>RENDIMIENTO (Kg carne/Há.)</t>
  </si>
  <si>
    <t>Araucanía</t>
  </si>
  <si>
    <t>Feria, Mercado Local</t>
  </si>
  <si>
    <t>Abril-Abril</t>
  </si>
  <si>
    <t>Urea</t>
  </si>
  <si>
    <t>SFT</t>
  </si>
  <si>
    <t>ALIMENTACION</t>
  </si>
  <si>
    <t>Agosto-Septiembre</t>
  </si>
  <si>
    <t>Fardos</t>
  </si>
  <si>
    <t>Mayo-Septiembre</t>
  </si>
  <si>
    <t>Anticlostridiales</t>
  </si>
  <si>
    <t>Antiparasitario</t>
  </si>
  <si>
    <t>Vitamina ADE</t>
  </si>
  <si>
    <t>DIIO</t>
  </si>
  <si>
    <t>Arete Insecticida</t>
  </si>
  <si>
    <t>Otoño o Primavera</t>
  </si>
  <si>
    <t>Abril y Octubre</t>
  </si>
  <si>
    <t>Diciembre-Enero</t>
  </si>
  <si>
    <t>Noviembre</t>
  </si>
  <si>
    <t>Aplicación Insecticida</t>
  </si>
  <si>
    <t>Mantención Cercos</t>
  </si>
  <si>
    <t>Noviembre-Enero</t>
  </si>
  <si>
    <t>Abril de 2023</t>
  </si>
  <si>
    <t>PRECIO ESPERADO ($/kg)</t>
  </si>
  <si>
    <t>ESCENARIOS COSTO UNITARIO  ($/kilo de carne)</t>
  </si>
  <si>
    <t>Rendimiento (Kg. carne/há)</t>
  </si>
  <si>
    <t>$/há</t>
  </si>
  <si>
    <t>Costo unitario ($/Kg de carne) (*)</t>
  </si>
  <si>
    <t>Cuidados rebaño</t>
  </si>
  <si>
    <t xml:space="preserve">SANIDAD </t>
  </si>
  <si>
    <t>Dosis</t>
  </si>
  <si>
    <t>Vacunas extras</t>
  </si>
  <si>
    <t>u</t>
  </si>
  <si>
    <t>PUCON</t>
  </si>
  <si>
    <t>Pucon y Curarrehue/ en todos los sectores</t>
  </si>
  <si>
    <t>NIEVE</t>
  </si>
  <si>
    <t>CLAVEL,  MESTIZOS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</si>
</sst>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7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0" fontId="0" fillId="2" borderId="17" xfId="0" applyFont="1" applyFill="1" applyBorder="1" applyAlignment="1"/>
    <xf numFmtId="0" fontId="10" fillId="6" borderId="19" xfId="0" applyFont="1" applyFill="1" applyBorder="1" applyAlignment="1"/>
    <xf numFmtId="49" fontId="8" fillId="7" borderId="20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2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49" fontId="8" fillId="7" borderId="30" xfId="0" applyNumberFormat="1" applyFont="1" applyFill="1" applyBorder="1" applyAlignment="1">
      <alignment vertical="center"/>
    </xf>
    <xf numFmtId="49" fontId="10" fillId="7" borderId="31" xfId="0" applyNumberFormat="1" applyFont="1" applyFill="1" applyBorder="1" applyAlignment="1"/>
    <xf numFmtId="49" fontId="8" fillId="2" borderId="32" xfId="0" applyNumberFormat="1" applyFont="1" applyFill="1" applyBorder="1" applyAlignment="1">
      <alignment vertical="center"/>
    </xf>
    <xf numFmtId="9" fontId="10" fillId="2" borderId="33" xfId="0" applyNumberFormat="1" applyFont="1" applyFill="1" applyBorder="1" applyAlignment="1"/>
    <xf numFmtId="49" fontId="8" fillId="7" borderId="34" xfId="0" applyNumberFormat="1" applyFont="1" applyFill="1" applyBorder="1" applyAlignment="1">
      <alignment vertical="center"/>
    </xf>
    <xf numFmtId="165" fontId="8" fillId="7" borderId="35" xfId="0" applyNumberFormat="1" applyFont="1" applyFill="1" applyBorder="1" applyAlignment="1">
      <alignment vertical="center"/>
    </xf>
    <xf numFmtId="9" fontId="8" fillId="7" borderId="36" xfId="0" applyNumberFormat="1" applyFont="1" applyFill="1" applyBorder="1" applyAlignment="1">
      <alignment vertical="center"/>
    </xf>
    <xf numFmtId="0" fontId="10" fillId="8" borderId="39" xfId="0" applyFont="1" applyFill="1" applyBorder="1" applyAlignment="1"/>
    <xf numFmtId="0" fontId="10" fillId="2" borderId="19" xfId="0" applyFont="1" applyFill="1" applyBorder="1" applyAlignment="1">
      <alignment vertical="center"/>
    </xf>
    <xf numFmtId="49" fontId="10" fillId="2" borderId="19" xfId="0" applyNumberFormat="1" applyFont="1" applyFill="1" applyBorder="1" applyAlignment="1">
      <alignment vertical="center"/>
    </xf>
    <xf numFmtId="49" fontId="8" fillId="2" borderId="40" xfId="0" applyNumberFormat="1" applyFont="1" applyFill="1" applyBorder="1" applyAlignment="1">
      <alignment vertical="center"/>
    </xf>
    <xf numFmtId="0" fontId="10" fillId="2" borderId="41" xfId="0" applyFont="1" applyFill="1" applyBorder="1" applyAlignment="1"/>
    <xf numFmtId="0" fontId="10" fillId="2" borderId="42" xfId="0" applyFont="1" applyFill="1" applyBorder="1" applyAlignment="1"/>
    <xf numFmtId="49" fontId="10" fillId="2" borderId="43" xfId="0" applyNumberFormat="1" applyFont="1" applyFill="1" applyBorder="1" applyAlignment="1">
      <alignment vertical="center"/>
    </xf>
    <xf numFmtId="0" fontId="10" fillId="2" borderId="44" xfId="0" applyFont="1" applyFill="1" applyBorder="1" applyAlignment="1"/>
    <xf numFmtId="49" fontId="10" fillId="2" borderId="45" xfId="0" applyNumberFormat="1" applyFont="1" applyFill="1" applyBorder="1" applyAlignment="1">
      <alignment vertical="center"/>
    </xf>
    <xf numFmtId="0" fontId="10" fillId="2" borderId="46" xfId="0" applyFont="1" applyFill="1" applyBorder="1" applyAlignment="1"/>
    <xf numFmtId="0" fontId="10" fillId="2" borderId="47" xfId="0" applyFont="1" applyFill="1" applyBorder="1" applyAlignment="1"/>
    <xf numFmtId="0" fontId="8" fillId="6" borderId="19" xfId="0" applyFont="1" applyFill="1" applyBorder="1" applyAlignment="1">
      <alignment vertical="center"/>
    </xf>
    <xf numFmtId="0" fontId="5" fillId="8" borderId="18" xfId="0" applyFont="1" applyFill="1" applyBorder="1" applyAlignment="1">
      <alignment vertical="center"/>
    </xf>
    <xf numFmtId="49" fontId="13" fillId="8" borderId="19" xfId="0" applyNumberFormat="1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0" fontId="5" fillId="8" borderId="48" xfId="0" applyFont="1" applyFill="1" applyBorder="1" applyAlignment="1">
      <alignment vertical="center"/>
    </xf>
    <xf numFmtId="0" fontId="8" fillId="7" borderId="50" xfId="0" applyNumberFormat="1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0" fontId="2" fillId="2" borderId="52" xfId="0" applyFont="1" applyFill="1" applyBorder="1" applyAlignment="1">
      <alignment horizontal="center"/>
    </xf>
    <xf numFmtId="0" fontId="2" fillId="2" borderId="52" xfId="0" applyFont="1" applyFill="1" applyBorder="1" applyAlignment="1"/>
    <xf numFmtId="3" fontId="2" fillId="2" borderId="52" xfId="0" applyNumberFormat="1" applyFont="1" applyFill="1" applyBorder="1" applyAlignment="1"/>
    <xf numFmtId="49" fontId="2" fillId="2" borderId="52" xfId="0" applyNumberFormat="1" applyFont="1" applyFill="1" applyBorder="1" applyAlignment="1"/>
    <xf numFmtId="0" fontId="0" fillId="2" borderId="55" xfId="0" applyFont="1" applyFill="1" applyBorder="1" applyAlignment="1"/>
    <xf numFmtId="49" fontId="2" fillId="2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horizontal="left" vertical="center" wrapText="1"/>
    </xf>
    <xf numFmtId="49" fontId="2" fillId="2" borderId="53" xfId="0" applyNumberFormat="1" applyFont="1" applyFill="1" applyBorder="1" applyAlignment="1">
      <alignment horizontal="left"/>
    </xf>
    <xf numFmtId="49" fontId="2" fillId="2" borderId="53" xfId="0" applyNumberFormat="1" applyFont="1" applyFill="1" applyBorder="1" applyAlignment="1">
      <alignment horizontal="left" wrapText="1"/>
    </xf>
    <xf numFmtId="14" fontId="2" fillId="2" borderId="53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right" wrapText="1"/>
    </xf>
    <xf numFmtId="0" fontId="3" fillId="3" borderId="12" xfId="0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49" fontId="14" fillId="5" borderId="23" xfId="0" applyNumberFormat="1" applyFont="1" applyFill="1" applyBorder="1" applyAlignment="1">
      <alignment vertical="center"/>
    </xf>
    <xf numFmtId="0" fontId="14" fillId="5" borderId="24" xfId="0" applyFont="1" applyFill="1" applyBorder="1" applyAlignment="1">
      <alignment vertical="center"/>
    </xf>
    <xf numFmtId="49" fontId="14" fillId="3" borderId="26" xfId="0" applyNumberFormat="1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49" fontId="14" fillId="5" borderId="26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49" fontId="14" fillId="5" borderId="28" xfId="0" applyNumberFormat="1" applyFont="1" applyFill="1" applyBorder="1" applyAlignment="1">
      <alignment vertical="center"/>
    </xf>
    <xf numFmtId="0" fontId="14" fillId="5" borderId="29" xfId="0" applyFont="1" applyFill="1" applyBorder="1" applyAlignment="1">
      <alignment vertical="center"/>
    </xf>
    <xf numFmtId="3" fontId="8" fillId="7" borderId="49" xfId="0" applyNumberFormat="1" applyFont="1" applyFill="1" applyBorder="1" applyAlignment="1">
      <alignment horizontal="justify" vertical="top" wrapText="1"/>
    </xf>
    <xf numFmtId="49" fontId="8" fillId="7" borderId="34" xfId="0" applyNumberFormat="1" applyFont="1" applyFill="1" applyBorder="1" applyAlignment="1">
      <alignment horizontal="justify" vertical="top" wrapText="1"/>
    </xf>
    <xf numFmtId="3" fontId="2" fillId="2" borderId="5" xfId="0" applyNumberFormat="1" applyFont="1" applyFill="1" applyBorder="1" applyAlignment="1">
      <alignment horizontal="right"/>
    </xf>
    <xf numFmtId="3" fontId="3" fillId="3" borderId="16" xfId="0" applyNumberFormat="1" applyFont="1" applyFill="1" applyBorder="1" applyAlignment="1">
      <alignment horizontal="right" vertical="center"/>
    </xf>
    <xf numFmtId="164" fontId="14" fillId="5" borderId="25" xfId="0" applyNumberFormat="1" applyFont="1" applyFill="1" applyBorder="1" applyAlignment="1">
      <alignment horizontal="right" vertical="center"/>
    </xf>
    <xf numFmtId="164" fontId="14" fillId="3" borderId="27" xfId="0" applyNumberFormat="1" applyFont="1" applyFill="1" applyBorder="1" applyAlignment="1">
      <alignment horizontal="right" vertical="center"/>
    </xf>
    <xf numFmtId="164" fontId="14" fillId="5" borderId="27" xfId="0" applyNumberFormat="1" applyFont="1" applyFill="1" applyBorder="1" applyAlignment="1">
      <alignment horizontal="right" vertical="center"/>
    </xf>
    <xf numFmtId="164" fontId="14" fillId="5" borderId="29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2" xfId="0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3" xfId="0" applyNumberFormat="1" applyFont="1" applyFill="1" applyBorder="1" applyAlignment="1">
      <alignment vertical="center" wrapText="1"/>
    </xf>
    <xf numFmtId="0" fontId="2" fillId="2" borderId="54" xfId="0" applyFont="1" applyFill="1" applyBorder="1" applyAlignment="1"/>
    <xf numFmtId="0" fontId="2" fillId="2" borderId="56" xfId="0" applyFont="1" applyFill="1" applyBorder="1" applyAlignment="1">
      <alignment wrapText="1"/>
    </xf>
    <xf numFmtId="14" fontId="2" fillId="2" borderId="56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justify" wrapText="1"/>
    </xf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4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49" fontId="14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49" fontId="14" fillId="3" borderId="12" xfId="0" applyNumberFormat="1" applyFont="1" applyFill="1" applyBorder="1" applyAlignment="1">
      <alignment horizontal="center" vertical="center"/>
    </xf>
    <xf numFmtId="49" fontId="14" fillId="3" borderId="12" xfId="0" applyNumberFormat="1" applyFont="1" applyFill="1" applyBorder="1" applyAlignment="1">
      <alignment horizontal="center" vertical="center" wrapText="1"/>
    </xf>
    <xf numFmtId="49" fontId="14" fillId="3" borderId="12" xfId="0" applyNumberFormat="1" applyFont="1" applyFill="1" applyBorder="1" applyAlignment="1">
      <alignment horizontal="right" vertical="center" wrapText="1"/>
    </xf>
    <xf numFmtId="49" fontId="14" fillId="3" borderId="12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0" fontId="2" fillId="2" borderId="15" xfId="0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49" fontId="14" fillId="3" borderId="10" xfId="0" applyNumberFormat="1" applyFont="1" applyFill="1" applyBorder="1" applyAlignment="1">
      <alignment horizontal="center" vertical="center"/>
    </xf>
    <xf numFmtId="49" fontId="14" fillId="3" borderId="10" xfId="0" applyNumberFormat="1" applyFont="1" applyFill="1" applyBorder="1" applyAlignment="1">
      <alignment horizontal="right" vertical="center"/>
    </xf>
    <xf numFmtId="49" fontId="14" fillId="3" borderId="10" xfId="0" applyNumberFormat="1" applyFont="1" applyFill="1" applyBorder="1" applyAlignment="1">
      <alignment horizontal="right" vertical="center" wrapText="1"/>
    </xf>
    <xf numFmtId="3" fontId="2" fillId="2" borderId="15" xfId="0" applyNumberFormat="1" applyFont="1" applyFill="1" applyBorder="1" applyAlignme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49" fontId="3" fillId="3" borderId="16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right"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3" fontId="2" fillId="2" borderId="5" xfId="0" applyNumberFormat="1" applyFont="1" applyFill="1" applyBorder="1" applyAlignment="1">
      <alignment wrapText="1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13" fillId="8" borderId="37" xfId="0" applyNumberFormat="1" applyFont="1" applyFill="1" applyBorder="1" applyAlignment="1">
      <alignment vertical="center"/>
    </xf>
    <xf numFmtId="0" fontId="8" fillId="8" borderId="38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6</xdr:col>
      <xdr:colOff>1066799</xdr:colOff>
      <xdr:row>7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5800725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A39" workbookViewId="0">
      <selection activeCell="G12" sqref="G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68"/>
      <c r="C8" s="68"/>
      <c r="D8" s="2"/>
      <c r="E8" s="3"/>
      <c r="F8" s="3"/>
      <c r="G8" s="3"/>
    </row>
    <row r="9" spans="1:7" ht="12" customHeight="1" x14ac:dyDescent="0.25">
      <c r="A9" s="32"/>
      <c r="B9" s="103" t="s">
        <v>0</v>
      </c>
      <c r="C9" s="71" t="s">
        <v>60</v>
      </c>
      <c r="D9" s="104"/>
      <c r="E9" s="157" t="s">
        <v>62</v>
      </c>
      <c r="F9" s="158"/>
      <c r="G9" s="77">
        <v>520</v>
      </c>
    </row>
    <row r="10" spans="1:7" ht="38.25" customHeight="1" x14ac:dyDescent="0.25">
      <c r="A10" s="32"/>
      <c r="B10" s="69" t="s">
        <v>61</v>
      </c>
      <c r="C10" s="70" t="s">
        <v>98</v>
      </c>
      <c r="D10" s="104"/>
      <c r="E10" s="155" t="s">
        <v>1</v>
      </c>
      <c r="F10" s="156"/>
      <c r="G10" s="74" t="s">
        <v>84</v>
      </c>
    </row>
    <row r="11" spans="1:7" ht="18" customHeight="1" x14ac:dyDescent="0.25">
      <c r="A11" s="32"/>
      <c r="B11" s="69" t="s">
        <v>2</v>
      </c>
      <c r="C11" s="71" t="s">
        <v>3</v>
      </c>
      <c r="D11" s="104"/>
      <c r="E11" s="155" t="s">
        <v>85</v>
      </c>
      <c r="F11" s="156"/>
      <c r="G11" s="77">
        <v>2000</v>
      </c>
    </row>
    <row r="12" spans="1:7" ht="11.25" customHeight="1" x14ac:dyDescent="0.25">
      <c r="A12" s="32"/>
      <c r="B12" s="69" t="s">
        <v>4</v>
      </c>
      <c r="C12" s="72" t="s">
        <v>63</v>
      </c>
      <c r="D12" s="104"/>
      <c r="E12" s="101" t="s">
        <v>5</v>
      </c>
      <c r="F12" s="102"/>
      <c r="G12" s="75">
        <f>(G9*G11)</f>
        <v>1040000</v>
      </c>
    </row>
    <row r="13" spans="1:7" ht="11.25" customHeight="1" x14ac:dyDescent="0.25">
      <c r="A13" s="32"/>
      <c r="B13" s="69" t="s">
        <v>6</v>
      </c>
      <c r="C13" s="71" t="s">
        <v>95</v>
      </c>
      <c r="D13" s="104"/>
      <c r="E13" s="155" t="s">
        <v>7</v>
      </c>
      <c r="F13" s="156"/>
      <c r="G13" s="74" t="s">
        <v>64</v>
      </c>
    </row>
    <row r="14" spans="1:7" ht="21" customHeight="1" x14ac:dyDescent="0.25">
      <c r="A14" s="32"/>
      <c r="B14" s="69" t="s">
        <v>8</v>
      </c>
      <c r="C14" s="70" t="s">
        <v>96</v>
      </c>
      <c r="D14" s="104"/>
      <c r="E14" s="155" t="s">
        <v>9</v>
      </c>
      <c r="F14" s="156"/>
      <c r="G14" s="74" t="s">
        <v>84</v>
      </c>
    </row>
    <row r="15" spans="1:7" ht="25.5" customHeight="1" x14ac:dyDescent="0.25">
      <c r="A15" s="32"/>
      <c r="B15" s="69" t="s">
        <v>10</v>
      </c>
      <c r="C15" s="73">
        <v>44927</v>
      </c>
      <c r="D15" s="104"/>
      <c r="E15" s="159" t="s">
        <v>11</v>
      </c>
      <c r="F15" s="160"/>
      <c r="G15" s="76" t="s">
        <v>97</v>
      </c>
    </row>
    <row r="16" spans="1:7" ht="12" customHeight="1" x14ac:dyDescent="0.25">
      <c r="A16" s="2"/>
      <c r="B16" s="105"/>
      <c r="C16" s="106"/>
      <c r="D16" s="107"/>
      <c r="E16" s="108"/>
      <c r="F16" s="108"/>
      <c r="G16" s="109"/>
    </row>
    <row r="17" spans="1:7" ht="12" customHeight="1" x14ac:dyDescent="0.25">
      <c r="A17" s="7"/>
      <c r="B17" s="161" t="s">
        <v>12</v>
      </c>
      <c r="C17" s="162"/>
      <c r="D17" s="162"/>
      <c r="E17" s="162"/>
      <c r="F17" s="162"/>
      <c r="G17" s="162"/>
    </row>
    <row r="18" spans="1:7" ht="12" customHeight="1" x14ac:dyDescent="0.25">
      <c r="A18" s="2"/>
      <c r="B18" s="110"/>
      <c r="C18" s="111"/>
      <c r="D18" s="111"/>
      <c r="E18" s="111"/>
      <c r="F18" s="112"/>
      <c r="G18" s="112"/>
    </row>
    <row r="19" spans="1:7" ht="12" customHeight="1" x14ac:dyDescent="0.25">
      <c r="A19" s="4"/>
      <c r="B19" s="113" t="s">
        <v>13</v>
      </c>
      <c r="C19" s="114"/>
      <c r="D19" s="115"/>
      <c r="E19" s="115"/>
      <c r="F19" s="115"/>
      <c r="G19" s="115"/>
    </row>
    <row r="20" spans="1:7" ht="24" customHeight="1" x14ac:dyDescent="0.25">
      <c r="A20" s="7"/>
      <c r="B20" s="116" t="s">
        <v>14</v>
      </c>
      <c r="C20" s="116" t="s">
        <v>15</v>
      </c>
      <c r="D20" s="116" t="s">
        <v>16</v>
      </c>
      <c r="E20" s="116" t="s">
        <v>17</v>
      </c>
      <c r="F20" s="116" t="s">
        <v>18</v>
      </c>
      <c r="G20" s="116" t="s">
        <v>19</v>
      </c>
    </row>
    <row r="21" spans="1:7" ht="12.75" customHeight="1" x14ac:dyDescent="0.25">
      <c r="A21" s="7"/>
      <c r="B21" s="100" t="s">
        <v>90</v>
      </c>
      <c r="C21" s="152" t="s">
        <v>20</v>
      </c>
      <c r="D21" s="150">
        <v>4</v>
      </c>
      <c r="E21" s="8" t="s">
        <v>65</v>
      </c>
      <c r="F21" s="151">
        <v>20000</v>
      </c>
      <c r="G21" s="147">
        <f>(D21*F21)</f>
        <v>80000</v>
      </c>
    </row>
    <row r="22" spans="1:7" ht="12.75" customHeight="1" x14ac:dyDescent="0.25">
      <c r="A22" s="7"/>
      <c r="B22" s="9" t="s">
        <v>21</v>
      </c>
      <c r="C22" s="10"/>
      <c r="D22" s="148"/>
      <c r="E22" s="148"/>
      <c r="F22" s="148"/>
      <c r="G22" s="149">
        <f>SUM(G21:G21)</f>
        <v>80000</v>
      </c>
    </row>
    <row r="23" spans="1:7" ht="12" customHeight="1" x14ac:dyDescent="0.25">
      <c r="A23" s="2"/>
      <c r="B23" s="110"/>
      <c r="C23" s="112"/>
      <c r="D23" s="117"/>
      <c r="E23" s="117"/>
      <c r="F23" s="118"/>
      <c r="G23" s="118"/>
    </row>
    <row r="24" spans="1:7" ht="12" customHeight="1" x14ac:dyDescent="0.25">
      <c r="A24" s="4"/>
      <c r="B24" s="119" t="s">
        <v>22</v>
      </c>
      <c r="C24" s="120"/>
      <c r="D24" s="121"/>
      <c r="E24" s="121"/>
      <c r="F24" s="121"/>
      <c r="G24" s="121"/>
    </row>
    <row r="25" spans="1:7" ht="24" customHeight="1" x14ac:dyDescent="0.25">
      <c r="A25" s="4"/>
      <c r="B25" s="122" t="s">
        <v>14</v>
      </c>
      <c r="C25" s="123" t="s">
        <v>15</v>
      </c>
      <c r="D25" s="124" t="s">
        <v>16</v>
      </c>
      <c r="E25" s="125" t="s">
        <v>17</v>
      </c>
      <c r="F25" s="124" t="s">
        <v>18</v>
      </c>
      <c r="G25" s="125" t="s">
        <v>19</v>
      </c>
    </row>
    <row r="26" spans="1:7" ht="12" customHeight="1" x14ac:dyDescent="0.25">
      <c r="A26" s="4"/>
      <c r="B26" s="126"/>
      <c r="C26" s="127"/>
      <c r="D26" s="128"/>
      <c r="E26" s="128"/>
      <c r="F26" s="128"/>
      <c r="G26" s="128"/>
    </row>
    <row r="27" spans="1:7" ht="12" customHeight="1" x14ac:dyDescent="0.25">
      <c r="A27" s="4"/>
      <c r="B27" s="11" t="s">
        <v>23</v>
      </c>
      <c r="C27" s="12"/>
      <c r="D27" s="79"/>
      <c r="E27" s="79"/>
      <c r="F27" s="79"/>
      <c r="G27" s="79"/>
    </row>
    <row r="28" spans="1:7" ht="12" customHeight="1" x14ac:dyDescent="0.25">
      <c r="A28" s="2"/>
      <c r="B28" s="129"/>
      <c r="C28" s="130"/>
      <c r="D28" s="131"/>
      <c r="E28" s="131"/>
      <c r="F28" s="132"/>
      <c r="G28" s="132"/>
    </row>
    <row r="29" spans="1:7" ht="12" customHeight="1" x14ac:dyDescent="0.25">
      <c r="A29" s="4"/>
      <c r="B29" s="119" t="s">
        <v>24</v>
      </c>
      <c r="C29" s="120"/>
      <c r="D29" s="121"/>
      <c r="E29" s="121"/>
      <c r="F29" s="121"/>
      <c r="G29" s="121"/>
    </row>
    <row r="30" spans="1:7" ht="24" customHeight="1" x14ac:dyDescent="0.25">
      <c r="A30" s="4"/>
      <c r="B30" s="133" t="s">
        <v>14</v>
      </c>
      <c r="C30" s="133" t="s">
        <v>15</v>
      </c>
      <c r="D30" s="134" t="s">
        <v>16</v>
      </c>
      <c r="E30" s="134" t="s">
        <v>17</v>
      </c>
      <c r="F30" s="135" t="s">
        <v>18</v>
      </c>
      <c r="G30" s="134" t="s">
        <v>19</v>
      </c>
    </row>
    <row r="31" spans="1:7" ht="12.75" customHeight="1" x14ac:dyDescent="0.25">
      <c r="A31" s="7"/>
      <c r="B31" s="100" t="s">
        <v>81</v>
      </c>
      <c r="C31" s="8" t="s">
        <v>25</v>
      </c>
      <c r="D31" s="78">
        <v>3.125E-2</v>
      </c>
      <c r="E31" s="5" t="s">
        <v>26</v>
      </c>
      <c r="F31" s="6">
        <v>480000</v>
      </c>
      <c r="G31" s="6">
        <f>D31*F31</f>
        <v>15000</v>
      </c>
    </row>
    <row r="32" spans="1:7" ht="12.75" customHeight="1" x14ac:dyDescent="0.25">
      <c r="A32" s="4"/>
      <c r="B32" s="11" t="s">
        <v>27</v>
      </c>
      <c r="C32" s="12"/>
      <c r="D32" s="79"/>
      <c r="E32" s="79"/>
      <c r="F32" s="79"/>
      <c r="G32" s="80">
        <f>SUM(G31:G31)</f>
        <v>15000</v>
      </c>
    </row>
    <row r="33" spans="1:11" ht="12" customHeight="1" x14ac:dyDescent="0.25">
      <c r="A33" s="2"/>
      <c r="B33" s="129"/>
      <c r="C33" s="130"/>
      <c r="D33" s="130"/>
      <c r="E33" s="130"/>
      <c r="F33" s="136"/>
      <c r="G33" s="136"/>
    </row>
    <row r="34" spans="1:11" ht="12" customHeight="1" x14ac:dyDescent="0.25">
      <c r="A34" s="4"/>
      <c r="B34" s="119" t="s">
        <v>28</v>
      </c>
      <c r="C34" s="120"/>
      <c r="D34" s="137"/>
      <c r="E34" s="137"/>
      <c r="F34" s="138"/>
      <c r="G34" s="138"/>
    </row>
    <row r="35" spans="1:11" ht="24" customHeight="1" x14ac:dyDescent="0.25">
      <c r="A35" s="4"/>
      <c r="B35" s="139" t="s">
        <v>29</v>
      </c>
      <c r="C35" s="139" t="s">
        <v>30</v>
      </c>
      <c r="D35" s="139" t="s">
        <v>31</v>
      </c>
      <c r="E35" s="139" t="s">
        <v>17</v>
      </c>
      <c r="F35" s="139" t="s">
        <v>18</v>
      </c>
      <c r="G35" s="139" t="s">
        <v>19</v>
      </c>
      <c r="K35" s="63"/>
    </row>
    <row r="36" spans="1:11" ht="12.75" customHeight="1" x14ac:dyDescent="0.25">
      <c r="A36" s="7"/>
      <c r="B36" s="14" t="s">
        <v>32</v>
      </c>
      <c r="C36" s="15"/>
      <c r="D36" s="15"/>
      <c r="E36" s="15"/>
      <c r="F36" s="15"/>
      <c r="G36" s="15"/>
      <c r="K36" s="63"/>
    </row>
    <row r="37" spans="1:11" ht="12.75" customHeight="1" x14ac:dyDescent="0.25">
      <c r="A37" s="7"/>
      <c r="B37" s="101" t="s">
        <v>66</v>
      </c>
      <c r="C37" s="16" t="s">
        <v>33</v>
      </c>
      <c r="D37" s="17">
        <v>100</v>
      </c>
      <c r="E37" s="97" t="s">
        <v>69</v>
      </c>
      <c r="F37" s="18">
        <v>1500</v>
      </c>
      <c r="G37" s="18">
        <f>(D37*F37)</f>
        <v>150000</v>
      </c>
    </row>
    <row r="38" spans="1:11" ht="12.75" customHeight="1" x14ac:dyDescent="0.25">
      <c r="A38" s="7"/>
      <c r="B38" s="101" t="s">
        <v>67</v>
      </c>
      <c r="C38" s="20" t="s">
        <v>33</v>
      </c>
      <c r="D38" s="102">
        <v>100</v>
      </c>
      <c r="E38" s="98" t="s">
        <v>26</v>
      </c>
      <c r="F38" s="18">
        <v>1300</v>
      </c>
      <c r="G38" s="18">
        <f>D38*F38</f>
        <v>130000</v>
      </c>
    </row>
    <row r="39" spans="1:11" ht="12.75" customHeight="1" x14ac:dyDescent="0.25">
      <c r="A39" s="7"/>
      <c r="B39" s="19" t="s">
        <v>68</v>
      </c>
      <c r="C39" s="16"/>
      <c r="D39" s="17"/>
      <c r="E39" s="97"/>
      <c r="F39" s="18"/>
      <c r="G39" s="18"/>
    </row>
    <row r="40" spans="1:11" ht="12.75" customHeight="1" x14ac:dyDescent="0.25">
      <c r="A40" s="7"/>
      <c r="B40" s="101" t="s">
        <v>70</v>
      </c>
      <c r="C40" s="16" t="s">
        <v>94</v>
      </c>
      <c r="D40" s="17">
        <v>30</v>
      </c>
      <c r="E40" s="97" t="s">
        <v>71</v>
      </c>
      <c r="F40" s="18">
        <v>3000</v>
      </c>
      <c r="G40" s="18">
        <f>(D40*F40)</f>
        <v>90000</v>
      </c>
    </row>
    <row r="41" spans="1:11" ht="12.75" customHeight="1" x14ac:dyDescent="0.25">
      <c r="A41" s="7"/>
      <c r="B41" s="19" t="s">
        <v>91</v>
      </c>
      <c r="C41" s="16"/>
      <c r="D41" s="17"/>
      <c r="E41" s="97"/>
      <c r="F41" s="18"/>
      <c r="G41" s="18"/>
    </row>
    <row r="42" spans="1:11" ht="12.75" customHeight="1" x14ac:dyDescent="0.25">
      <c r="A42" s="7"/>
      <c r="B42" s="101" t="s">
        <v>72</v>
      </c>
      <c r="C42" s="16" t="s">
        <v>92</v>
      </c>
      <c r="D42" s="17">
        <v>4</v>
      </c>
      <c r="E42" s="97" t="s">
        <v>78</v>
      </c>
      <c r="F42" s="18">
        <v>413</v>
      </c>
      <c r="G42" s="18">
        <f t="shared" ref="G42:G47" si="0">D42*F42</f>
        <v>1652</v>
      </c>
    </row>
    <row r="43" spans="1:11" ht="12.75" customHeight="1" x14ac:dyDescent="0.25">
      <c r="A43" s="7"/>
      <c r="B43" s="101" t="s">
        <v>73</v>
      </c>
      <c r="C43" s="16" t="s">
        <v>92</v>
      </c>
      <c r="D43" s="102">
        <v>4</v>
      </c>
      <c r="E43" s="98" t="s">
        <v>78</v>
      </c>
      <c r="F43" s="18">
        <v>1000</v>
      </c>
      <c r="G43" s="18">
        <f t="shared" si="0"/>
        <v>4000</v>
      </c>
    </row>
    <row r="44" spans="1:11" ht="12.75" customHeight="1" x14ac:dyDescent="0.25">
      <c r="A44" s="7"/>
      <c r="B44" s="67" t="s">
        <v>74</v>
      </c>
      <c r="C44" s="16" t="s">
        <v>92</v>
      </c>
      <c r="D44" s="65">
        <v>4</v>
      </c>
      <c r="E44" s="99" t="s">
        <v>78</v>
      </c>
      <c r="F44" s="66">
        <v>440</v>
      </c>
      <c r="G44" s="66">
        <f t="shared" si="0"/>
        <v>1760</v>
      </c>
    </row>
    <row r="45" spans="1:11" ht="12.75" customHeight="1" x14ac:dyDescent="0.25">
      <c r="A45" s="7"/>
      <c r="B45" s="67" t="s">
        <v>76</v>
      </c>
      <c r="C45" s="64" t="s">
        <v>94</v>
      </c>
      <c r="D45" s="65">
        <v>2</v>
      </c>
      <c r="E45" s="99" t="s">
        <v>79</v>
      </c>
      <c r="F45" s="66">
        <v>1930</v>
      </c>
      <c r="G45" s="66">
        <f t="shared" si="0"/>
        <v>3860</v>
      </c>
    </row>
    <row r="46" spans="1:11" ht="12.75" customHeight="1" x14ac:dyDescent="0.25">
      <c r="A46" s="7"/>
      <c r="B46" s="67" t="s">
        <v>75</v>
      </c>
      <c r="C46" s="64" t="s">
        <v>94</v>
      </c>
      <c r="D46" s="65">
        <v>2</v>
      </c>
      <c r="E46" s="99" t="s">
        <v>77</v>
      </c>
      <c r="F46" s="66">
        <v>3200</v>
      </c>
      <c r="G46" s="66">
        <f t="shared" si="0"/>
        <v>6400</v>
      </c>
    </row>
    <row r="47" spans="1:11" ht="12.75" customHeight="1" x14ac:dyDescent="0.25">
      <c r="A47" s="7"/>
      <c r="B47" s="67" t="s">
        <v>93</v>
      </c>
      <c r="C47" s="64" t="s">
        <v>92</v>
      </c>
      <c r="D47" s="65">
        <v>2</v>
      </c>
      <c r="E47" s="99" t="s">
        <v>80</v>
      </c>
      <c r="F47" s="66">
        <v>2000</v>
      </c>
      <c r="G47" s="66">
        <f t="shared" si="0"/>
        <v>4000</v>
      </c>
    </row>
    <row r="48" spans="1:11" ht="13.5" customHeight="1" x14ac:dyDescent="0.25">
      <c r="A48" s="4"/>
      <c r="B48" s="11" t="s">
        <v>34</v>
      </c>
      <c r="C48" s="12"/>
      <c r="D48" s="12"/>
      <c r="E48" s="12"/>
      <c r="F48" s="140"/>
      <c r="G48" s="13">
        <f>SUM(G36:G47)</f>
        <v>391672</v>
      </c>
    </row>
    <row r="49" spans="1:7" ht="12" customHeight="1" x14ac:dyDescent="0.25">
      <c r="A49" s="2"/>
      <c r="B49" s="129"/>
      <c r="C49" s="130"/>
      <c r="D49" s="130"/>
      <c r="E49" s="141"/>
      <c r="F49" s="136"/>
      <c r="G49" s="136"/>
    </row>
    <row r="50" spans="1:7" ht="12" customHeight="1" x14ac:dyDescent="0.25">
      <c r="A50" s="4"/>
      <c r="B50" s="119" t="s">
        <v>35</v>
      </c>
      <c r="C50" s="120"/>
      <c r="D50" s="137"/>
      <c r="E50" s="137"/>
      <c r="F50" s="138"/>
      <c r="G50" s="138"/>
    </row>
    <row r="51" spans="1:7" ht="24" customHeight="1" x14ac:dyDescent="0.25">
      <c r="A51" s="4"/>
      <c r="B51" s="133" t="s">
        <v>36</v>
      </c>
      <c r="C51" s="139" t="s">
        <v>30</v>
      </c>
      <c r="D51" s="139" t="s">
        <v>31</v>
      </c>
      <c r="E51" s="133" t="s">
        <v>17</v>
      </c>
      <c r="F51" s="139" t="s">
        <v>18</v>
      </c>
      <c r="G51" s="133" t="s">
        <v>19</v>
      </c>
    </row>
    <row r="52" spans="1:7" ht="12.75" customHeight="1" x14ac:dyDescent="0.25">
      <c r="A52" s="7"/>
      <c r="B52" s="100" t="s">
        <v>82</v>
      </c>
      <c r="C52" s="16" t="s">
        <v>15</v>
      </c>
      <c r="D52" s="91">
        <v>1</v>
      </c>
      <c r="E52" s="5" t="s">
        <v>83</v>
      </c>
      <c r="F52" s="91">
        <v>120000</v>
      </c>
      <c r="G52" s="91">
        <f>D52*F52</f>
        <v>120000</v>
      </c>
    </row>
    <row r="53" spans="1:7" ht="13.5" customHeight="1" x14ac:dyDescent="0.25">
      <c r="A53" s="4"/>
      <c r="B53" s="142" t="s">
        <v>37</v>
      </c>
      <c r="C53" s="143"/>
      <c r="D53" s="144"/>
      <c r="E53" s="144"/>
      <c r="F53" s="144"/>
      <c r="G53" s="92">
        <f>SUM(G52)</f>
        <v>120000</v>
      </c>
    </row>
    <row r="54" spans="1:7" ht="12" customHeight="1" x14ac:dyDescent="0.25">
      <c r="A54" s="2"/>
      <c r="B54" s="145"/>
      <c r="C54" s="145"/>
      <c r="D54" s="145"/>
      <c r="E54" s="145"/>
      <c r="F54" s="146"/>
      <c r="G54" s="146"/>
    </row>
    <row r="55" spans="1:7" ht="12" customHeight="1" x14ac:dyDescent="0.25">
      <c r="A55" s="32"/>
      <c r="B55" s="81" t="s">
        <v>38</v>
      </c>
      <c r="C55" s="82"/>
      <c r="D55" s="82"/>
      <c r="E55" s="82"/>
      <c r="F55" s="82"/>
      <c r="G55" s="93">
        <f>G22+G32+G48+G53</f>
        <v>606672</v>
      </c>
    </row>
    <row r="56" spans="1:7" ht="12" customHeight="1" x14ac:dyDescent="0.25">
      <c r="A56" s="32"/>
      <c r="B56" s="83" t="s">
        <v>39</v>
      </c>
      <c r="C56" s="84"/>
      <c r="D56" s="84"/>
      <c r="E56" s="84"/>
      <c r="F56" s="84"/>
      <c r="G56" s="94">
        <f>G55*0.05</f>
        <v>30333.600000000002</v>
      </c>
    </row>
    <row r="57" spans="1:7" ht="12" customHeight="1" x14ac:dyDescent="0.25">
      <c r="A57" s="32"/>
      <c r="B57" s="85" t="s">
        <v>40</v>
      </c>
      <c r="C57" s="86"/>
      <c r="D57" s="86"/>
      <c r="E57" s="86"/>
      <c r="F57" s="86"/>
      <c r="G57" s="95">
        <f>G56+G55</f>
        <v>637005.6</v>
      </c>
    </row>
    <row r="58" spans="1:7" ht="12" customHeight="1" x14ac:dyDescent="0.25">
      <c r="A58" s="32"/>
      <c r="B58" s="83" t="s">
        <v>41</v>
      </c>
      <c r="C58" s="84"/>
      <c r="D58" s="84"/>
      <c r="E58" s="84"/>
      <c r="F58" s="84"/>
      <c r="G58" s="94">
        <f>G12</f>
        <v>1040000</v>
      </c>
    </row>
    <row r="59" spans="1:7" ht="12" customHeight="1" x14ac:dyDescent="0.25">
      <c r="A59" s="32"/>
      <c r="B59" s="87" t="s">
        <v>42</v>
      </c>
      <c r="C59" s="88"/>
      <c r="D59" s="88"/>
      <c r="E59" s="88"/>
      <c r="F59" s="88"/>
      <c r="G59" s="96">
        <f>G58-G57</f>
        <v>402994.4</v>
      </c>
    </row>
    <row r="60" spans="1:7" ht="12" customHeight="1" x14ac:dyDescent="0.25">
      <c r="A60" s="32"/>
      <c r="B60" s="33" t="s">
        <v>43</v>
      </c>
      <c r="C60" s="34"/>
      <c r="D60" s="34"/>
      <c r="E60" s="34"/>
      <c r="F60" s="34"/>
      <c r="G60" s="29"/>
    </row>
    <row r="61" spans="1:7" ht="12.75" customHeight="1" thickBot="1" x14ac:dyDescent="0.3">
      <c r="A61" s="32"/>
      <c r="B61" s="35"/>
      <c r="C61" s="34"/>
      <c r="D61" s="34"/>
      <c r="E61" s="34"/>
      <c r="F61" s="34"/>
      <c r="G61" s="29"/>
    </row>
    <row r="62" spans="1:7" ht="12" customHeight="1" x14ac:dyDescent="0.25">
      <c r="A62" s="32"/>
      <c r="B62" s="47" t="s">
        <v>44</v>
      </c>
      <c r="C62" s="48"/>
      <c r="D62" s="48"/>
      <c r="E62" s="48"/>
      <c r="F62" s="49"/>
      <c r="G62" s="29"/>
    </row>
    <row r="63" spans="1:7" ht="12" customHeight="1" x14ac:dyDescent="0.25">
      <c r="A63" s="32"/>
      <c r="B63" s="50" t="s">
        <v>45</v>
      </c>
      <c r="C63" s="31"/>
      <c r="D63" s="31"/>
      <c r="E63" s="31"/>
      <c r="F63" s="51"/>
      <c r="G63" s="29"/>
    </row>
    <row r="64" spans="1:7" ht="12" customHeight="1" x14ac:dyDescent="0.25">
      <c r="A64" s="32"/>
      <c r="B64" s="50" t="s">
        <v>46</v>
      </c>
      <c r="C64" s="31"/>
      <c r="D64" s="31"/>
      <c r="E64" s="31"/>
      <c r="F64" s="51"/>
      <c r="G64" s="29"/>
    </row>
    <row r="65" spans="1:7" ht="12" customHeight="1" x14ac:dyDescent="0.25">
      <c r="A65" s="32"/>
      <c r="B65" s="50" t="s">
        <v>47</v>
      </c>
      <c r="C65" s="31"/>
      <c r="D65" s="31"/>
      <c r="E65" s="31"/>
      <c r="F65" s="51"/>
      <c r="G65" s="29"/>
    </row>
    <row r="66" spans="1:7" ht="12" customHeight="1" x14ac:dyDescent="0.25">
      <c r="A66" s="32"/>
      <c r="B66" s="50" t="s">
        <v>48</v>
      </c>
      <c r="C66" s="31"/>
      <c r="D66" s="31"/>
      <c r="E66" s="31"/>
      <c r="F66" s="51"/>
      <c r="G66" s="29"/>
    </row>
    <row r="67" spans="1:7" ht="12" customHeight="1" x14ac:dyDescent="0.25">
      <c r="A67" s="32"/>
      <c r="B67" s="50" t="s">
        <v>49</v>
      </c>
      <c r="C67" s="31"/>
      <c r="D67" s="31"/>
      <c r="E67" s="31"/>
      <c r="F67" s="51"/>
      <c r="G67" s="29"/>
    </row>
    <row r="68" spans="1:7" ht="12.75" customHeight="1" thickBot="1" x14ac:dyDescent="0.3">
      <c r="A68" s="32"/>
      <c r="B68" s="52" t="s">
        <v>50</v>
      </c>
      <c r="C68" s="53"/>
      <c r="D68" s="53"/>
      <c r="E68" s="53"/>
      <c r="F68" s="54"/>
      <c r="G68" s="29"/>
    </row>
    <row r="69" spans="1:7" ht="12.75" customHeight="1" x14ac:dyDescent="0.25">
      <c r="A69" s="32"/>
      <c r="B69" s="45"/>
      <c r="C69" s="31"/>
      <c r="D69" s="31"/>
      <c r="E69" s="31"/>
      <c r="F69" s="31"/>
      <c r="G69" s="29"/>
    </row>
    <row r="70" spans="1:7" ht="15" customHeight="1" thickBot="1" x14ac:dyDescent="0.3">
      <c r="A70" s="32"/>
      <c r="B70" s="153" t="s">
        <v>51</v>
      </c>
      <c r="C70" s="154"/>
      <c r="D70" s="44"/>
      <c r="E70" s="22"/>
      <c r="F70" s="22"/>
      <c r="G70" s="29"/>
    </row>
    <row r="71" spans="1:7" ht="12" customHeight="1" x14ac:dyDescent="0.25">
      <c r="A71" s="32"/>
      <c r="B71" s="37" t="s">
        <v>36</v>
      </c>
      <c r="C71" s="23" t="s">
        <v>88</v>
      </c>
      <c r="D71" s="38" t="s">
        <v>52</v>
      </c>
      <c r="E71" s="22"/>
      <c r="F71" s="22"/>
      <c r="G71" s="29"/>
    </row>
    <row r="72" spans="1:7" ht="12" customHeight="1" x14ac:dyDescent="0.25">
      <c r="A72" s="32"/>
      <c r="B72" s="39" t="s">
        <v>53</v>
      </c>
      <c r="C72" s="24">
        <f>G22</f>
        <v>80000</v>
      </c>
      <c r="D72" s="40">
        <f>(C72/C78)</f>
        <v>0.12558759295051725</v>
      </c>
      <c r="E72" s="22"/>
      <c r="F72" s="22"/>
      <c r="G72" s="29"/>
    </row>
    <row r="73" spans="1:7" ht="12" customHeight="1" x14ac:dyDescent="0.25">
      <c r="A73" s="32"/>
      <c r="B73" s="39" t="s">
        <v>54</v>
      </c>
      <c r="C73" s="25">
        <v>0</v>
      </c>
      <c r="D73" s="40">
        <v>0</v>
      </c>
      <c r="E73" s="22"/>
      <c r="F73" s="22"/>
      <c r="G73" s="29"/>
    </row>
    <row r="74" spans="1:7" ht="12" customHeight="1" x14ac:dyDescent="0.25">
      <c r="A74" s="32"/>
      <c r="B74" s="39" t="s">
        <v>55</v>
      </c>
      <c r="C74" s="24">
        <f>G32</f>
        <v>15000</v>
      </c>
      <c r="D74" s="40">
        <f>(C74/C78)</f>
        <v>2.3547673678221984E-2</v>
      </c>
      <c r="E74" s="22"/>
      <c r="F74" s="22"/>
      <c r="G74" s="29"/>
    </row>
    <row r="75" spans="1:7" ht="12" customHeight="1" x14ac:dyDescent="0.25">
      <c r="A75" s="32"/>
      <c r="B75" s="39" t="s">
        <v>29</v>
      </c>
      <c r="C75" s="24">
        <f>G48</f>
        <v>391672</v>
      </c>
      <c r="D75" s="40">
        <f>(C75/C78)</f>
        <v>0.61486429632643735</v>
      </c>
      <c r="E75" s="22"/>
      <c r="F75" s="22"/>
      <c r="G75" s="29"/>
    </row>
    <row r="76" spans="1:7" ht="12" customHeight="1" x14ac:dyDescent="0.25">
      <c r="A76" s="32"/>
      <c r="B76" s="39" t="s">
        <v>56</v>
      </c>
      <c r="C76" s="26">
        <f>G53</f>
        <v>120000</v>
      </c>
      <c r="D76" s="40">
        <f>(C76/C78)</f>
        <v>0.18838138942577587</v>
      </c>
      <c r="E76" s="28"/>
      <c r="F76" s="28"/>
      <c r="G76" s="29"/>
    </row>
    <row r="77" spans="1:7" ht="12" customHeight="1" x14ac:dyDescent="0.25">
      <c r="A77" s="32"/>
      <c r="B77" s="39" t="s">
        <v>57</v>
      </c>
      <c r="C77" s="26">
        <f>G56</f>
        <v>30333.600000000002</v>
      </c>
      <c r="D77" s="40">
        <f>(C77/C78)</f>
        <v>4.7619047619047623E-2</v>
      </c>
      <c r="E77" s="28"/>
      <c r="F77" s="28"/>
      <c r="G77" s="29"/>
    </row>
    <row r="78" spans="1:7" ht="12.75" customHeight="1" thickBot="1" x14ac:dyDescent="0.3">
      <c r="A78" s="32"/>
      <c r="B78" s="41" t="s">
        <v>58</v>
      </c>
      <c r="C78" s="42">
        <f>SUM(C72:C77)</f>
        <v>637005.6</v>
      </c>
      <c r="D78" s="43">
        <f>SUM(D72:D77)</f>
        <v>1</v>
      </c>
      <c r="E78" s="28"/>
      <c r="F78" s="28"/>
      <c r="G78" s="29"/>
    </row>
    <row r="79" spans="1:7" ht="12" customHeight="1" x14ac:dyDescent="0.25">
      <c r="A79" s="32"/>
      <c r="B79" s="35"/>
      <c r="C79" s="34"/>
      <c r="D79" s="34"/>
      <c r="E79" s="34"/>
      <c r="F79" s="34"/>
      <c r="G79" s="29"/>
    </row>
    <row r="80" spans="1:7" ht="12.75" customHeight="1" x14ac:dyDescent="0.25">
      <c r="A80" s="32"/>
      <c r="B80" s="36"/>
      <c r="C80" s="34"/>
      <c r="D80" s="34"/>
      <c r="E80" s="34"/>
      <c r="F80" s="34"/>
      <c r="G80" s="29"/>
    </row>
    <row r="81" spans="1:7" ht="12" customHeight="1" thickBot="1" x14ac:dyDescent="0.3">
      <c r="A81" s="21"/>
      <c r="B81" s="56"/>
      <c r="C81" s="57" t="s">
        <v>86</v>
      </c>
      <c r="D81" s="58"/>
      <c r="E81" s="59"/>
      <c r="F81" s="27"/>
      <c r="G81" s="29"/>
    </row>
    <row r="82" spans="1:7" ht="24" customHeight="1" x14ac:dyDescent="0.25">
      <c r="A82" s="32"/>
      <c r="B82" s="89" t="s">
        <v>87</v>
      </c>
      <c r="C82" s="60">
        <v>490</v>
      </c>
      <c r="D82" s="60">
        <v>520</v>
      </c>
      <c r="E82" s="61">
        <v>550</v>
      </c>
      <c r="F82" s="55"/>
      <c r="G82" s="30"/>
    </row>
    <row r="83" spans="1:7" ht="30.75" customHeight="1" thickBot="1" x14ac:dyDescent="0.3">
      <c r="A83" s="32"/>
      <c r="B83" s="90" t="s">
        <v>89</v>
      </c>
      <c r="C83" s="42">
        <f>(G57/C82)</f>
        <v>1300.0114285714285</v>
      </c>
      <c r="D83" s="42">
        <f>(G57/D82)</f>
        <v>1225.0107692307693</v>
      </c>
      <c r="E83" s="62">
        <f>(G57/E82)</f>
        <v>1158.192</v>
      </c>
      <c r="F83" s="55"/>
      <c r="G83" s="30"/>
    </row>
    <row r="84" spans="1:7" ht="15.6" customHeight="1" x14ac:dyDescent="0.25">
      <c r="A84" s="32"/>
      <c r="B84" s="46" t="s">
        <v>59</v>
      </c>
      <c r="C84" s="31"/>
      <c r="D84" s="31"/>
      <c r="E84" s="31"/>
      <c r="F84" s="31"/>
      <c r="G84" s="31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2023-01-13T12:28:22Z</cp:lastPrinted>
  <dcterms:created xsi:type="dcterms:W3CDTF">2020-11-27T12:49:26Z</dcterms:created>
  <dcterms:modified xsi:type="dcterms:W3CDTF">2023-04-27T17:38:22Z</dcterms:modified>
</cp:coreProperties>
</file>