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06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<sst xmlns="http://schemas.openxmlformats.org/spreadsheetml/2006/main" count="148" uniqueCount="110">
  <si>
    <t>RUBRO O CULTIVO</t>
  </si>
  <si>
    <t>BOVINOS</t>
  </si>
  <si>
    <t>RENDIMIENTO (Kg carne/Há.)</t>
  </si>
  <si>
    <t>RAZA</t>
  </si>
  <si>
    <t>CLAVEL, ANGUS ROJO, MESTIZOS</t>
  </si>
  <si>
    <t>FECHA ESTIMADA  PRECIO VENTA</t>
  </si>
  <si>
    <t>Abril de 2023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</si>
  <si>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</si>
  <si>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</si>
  <si>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</si>
  <si>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</si>
  <si>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</si>
  <si>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</si>
  <si>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</si>
  <si>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DESTINO PRODUCCION</t>
  </si>
  <si>
    <t>Feria, Mercado Local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</si>
  <si>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</si>
  <si>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</si>
  <si>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</si>
  <si>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</si>
  <si>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</si>
  <si>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</si>
  <si>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</si>
  <si>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</si>
  <si>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</si>
  <si>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</si>
  <si>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</si>
  <si>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</si>
  <si>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Cuidados rebaño</t>
  </si>
  <si>
    <t>JH</t>
  </si>
  <si>
    <t>Abril-Abril</t>
  </si>
  <si>
    <t>Subtotal Jornadas Hombre</t>
  </si>
  <si>
    <t>JORNADAS ANIMAL</t>
  </si>
  <si>
    <t>Subtotal Jornadas Animal</t>
  </si>
  <si>
    <t>MAQUINARIA</t>
  </si>
  <si>
    <t>Aplicación Fertilizante</t>
  </si>
  <si>
    <t>JM</t>
  </si>
  <si>
    <t>Mayo y Agosto</t>
  </si>
  <si>
    <t>Aplicación Insecticida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</si>
  <si>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</si>
  <si>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</si>
  <si>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</si>
  <si>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</si>
  <si>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</si>
  <si>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</si>
  <si>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</si>
  <si>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</si>
  <si>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</si>
  <si>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</si>
  <si>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SFT</t>
  </si>
  <si>
    <t>ALIMENTACION</t>
  </si>
  <si>
    <t>Fardos</t>
  </si>
  <si>
    <t>u</t>
  </si>
  <si>
    <t>Mayo-Septiembre</t>
  </si>
  <si>
    <t>Pradera Suplementaria</t>
  </si>
  <si>
    <t>ha</t>
  </si>
  <si>
    <t>Julio-Septiembre</t>
  </si>
  <si>
    <t xml:space="preserve">SANIDAD </t>
  </si>
  <si>
    <t>Anticlostridiales</t>
  </si>
  <si>
    <t>Dosis</t>
  </si>
  <si>
    <t>Abril y Octubre</t>
  </si>
  <si>
    <t>Antiparasitario</t>
  </si>
  <si>
    <t>Vitamina ADE</t>
  </si>
  <si>
    <t>Arete Insecticida</t>
  </si>
  <si>
    <t>Diciembre-Enero</t>
  </si>
  <si>
    <t>DIIO</t>
  </si>
  <si>
    <t>Otoño o Primavera</t>
  </si>
  <si>
    <t>Vacunas extras</t>
  </si>
  <si>
    <t>Noviembre</t>
  </si>
  <si>
    <t>Insumos Castración</t>
  </si>
  <si>
    <t>INSECTICIDA</t>
  </si>
  <si>
    <t>Zero</t>
  </si>
  <si>
    <t>Lt</t>
  </si>
  <si>
    <t>Inseminación</t>
  </si>
  <si>
    <t>Octubre-Noviembre</t>
  </si>
  <si>
    <t>Subtotal Insumos</t>
  </si>
  <si>
    <t>OTROS</t>
  </si>
  <si>
    <t>Item</t>
  </si>
  <si>
    <t>Mantención Cercos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</si>
  <si>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</si>
  <si>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</si>
  <si>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</si>
  <si>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</si>
  <si>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</si>
  <si>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</si>
  <si>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</si>
  <si>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</si>
  <si>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</si>
  <si>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</si>
  <si>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</si>
  <si>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</si>
  <si>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</si>
  <si>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</si>
  <si>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</si>
  <si>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</si>
  <si>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</si>
  <si>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</si>
  <si>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</si>
  <si>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</si>
  <si>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</si>
  <si>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</si>
  <si>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</si>
  <si>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</si>
  <si>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 de carne)</t>
  </si>
  <si>
    <t>Rendimiento (Kg. carne/há)</t>
  </si>
  <si>
    <t>Costo unitario ($/Kg de carne) (*)</t>
  </si>
  <si>
    <t>(*): Este valor representa el valor mìnimo de venta del producto</t>
  </si>
  <si>
    <t>COLLIPULLI</t>
  </si>
  <si>
    <t>COLLIPULLI/ERCILLA</t>
  </si>
  <si>
    <t>SEQUIA/HELADAS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</si>
</sst>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3" fontId="2" fillId="2" borderId="16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/>
    <xf numFmtId="3" fontId="2" fillId="2" borderId="53" xfId="0" applyNumberFormat="1" applyFont="1" applyFill="1" applyBorder="1"/>
    <xf numFmtId="49" fontId="2" fillId="2" borderId="53" xfId="0" applyNumberFormat="1" applyFont="1" applyFill="1" applyBorder="1"/>
    <xf numFmtId="49" fontId="4" fillId="2" borderId="53" xfId="0" applyNumberFormat="1" applyFont="1" applyFill="1" applyBorder="1"/>
    <xf numFmtId="0" fontId="0" fillId="2" borderId="56" xfId="0" applyFill="1" applyBorder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1057277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91202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H89" sqref="H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1</v>
      </c>
      <c r="D9" s="112"/>
      <c r="E9" s="159" t="s">
        <v>2</v>
      </c>
      <c r="F9" s="160"/>
      <c r="G9" s="82">
        <v>800</v>
      </c>
    </row>
    <row r="10" spans="1:7" ht="29.25" customHeight="1" x14ac:dyDescent="0.25">
      <c r="A10" s="36"/>
      <c r="B10" s="74" t="s">
        <v>3</v>
      </c>
      <c r="C10" s="75" t="s">
        <v>4</v>
      </c>
      <c r="D10" s="112"/>
      <c r="E10" s="157" t="s">
        <v>5</v>
      </c>
      <c r="F10" s="158"/>
      <c r="G10" s="79" t="s">
        <v>6</v>
      </c>
    </row>
    <row r="11" spans="1:7" ht="18" customHeight="1" x14ac:dyDescent="0.25">
      <c r="A11" s="36"/>
      <c r="B11" s="74" t="s">
        <v>7</v>
      </c>
      <c r="C11" s="76" t="s">
        <v>8</v>
      </c>
      <c r="D11" s="112"/>
      <c r="E11" s="157" t="s">
        <v>9</v>
      </c>
      <c r="F11" s="158"/>
      <c r="G11" s="82">
        <v>2000</v>
      </c>
    </row>
    <row r="12" spans="1:7" ht="11.25" customHeight="1" x14ac:dyDescent="0.25">
      <c r="A12" s="36"/>
      <c r="B12" s="74" t="s">
        <v>10</v>
      </c>
      <c r="C12" s="77" t="s">
        <v>11</v>
      </c>
      <c r="D12" s="112"/>
      <c r="E12" s="109" t="s">
        <v>12</v>
      </c>
      <c r="F12" s="110"/>
      <c r="G12" s="80">
        <f>(G9*G11)</f>
        <v>1600000</v>
      </c>
    </row>
    <row r="13" spans="1:7" ht="11.25" customHeight="1" x14ac:dyDescent="0.25">
      <c r="A13" s="36"/>
      <c r="B13" s="74" t="s">
        <v>13</v>
      </c>
      <c r="C13" s="76" t="s">
        <v>107</v>
      </c>
      <c r="D13" s="112"/>
      <c r="E13" s="157" t="s">
        <v>14</v>
      </c>
      <c r="F13" s="158"/>
      <c r="G13" s="79" t="s">
        <v>15</v>
      </c>
    </row>
    <row r="14" spans="1:7" ht="13.5" customHeight="1" x14ac:dyDescent="0.25">
      <c r="A14" s="36"/>
      <c r="B14" s="74" t="s">
        <v>16</v>
      </c>
      <c r="C14" s="76" t="s">
        <v>108</v>
      </c>
      <c r="D14" s="112"/>
      <c r="E14" s="157" t="s">
        <v>17</v>
      </c>
      <c r="F14" s="158"/>
      <c r="G14" s="79" t="s">
        <v>6</v>
      </c>
    </row>
    <row r="15" spans="1:7" ht="25.5" customHeight="1" x14ac:dyDescent="0.25">
      <c r="A15" s="36"/>
      <c r="B15" s="74" t="s">
        <v>18</v>
      </c>
      <c r="C15" s="78">
        <v>44927</v>
      </c>
      <c r="D15" s="112"/>
      <c r="E15" s="161" t="s">
        <v>19</v>
      </c>
      <c r="F15" s="162"/>
      <c r="G15" s="81" t="s">
        <v>109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20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21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22</v>
      </c>
      <c r="C20" s="124" t="s">
        <v>23</v>
      </c>
      <c r="D20" s="124" t="s">
        <v>24</v>
      </c>
      <c r="E20" s="124" t="s">
        <v>25</v>
      </c>
      <c r="F20" s="124" t="s">
        <v>26</v>
      </c>
      <c r="G20" s="124" t="s">
        <v>27</v>
      </c>
    </row>
    <row r="21" spans="1:7" ht="12.75" customHeight="1" x14ac:dyDescent="0.25">
      <c r="A21" s="7"/>
      <c r="B21" s="108" t="s">
        <v>28</v>
      </c>
      <c r="C21" s="8" t="s">
        <v>29</v>
      </c>
      <c r="D21" s="83">
        <v>4</v>
      </c>
      <c r="E21" s="5" t="s">
        <v>30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31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32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22</v>
      </c>
      <c r="C25" s="131" t="s">
        <v>23</v>
      </c>
      <c r="D25" s="132" t="s">
        <v>24</v>
      </c>
      <c r="E25" s="133" t="s">
        <v>25</v>
      </c>
      <c r="F25" s="132" t="s">
        <v>26</v>
      </c>
      <c r="G25" s="133" t="s">
        <v>27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33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34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22</v>
      </c>
      <c r="C30" s="141" t="s">
        <v>23</v>
      </c>
      <c r="D30" s="142" t="s">
        <v>24</v>
      </c>
      <c r="E30" s="142" t="s">
        <v>25</v>
      </c>
      <c r="F30" s="143" t="s">
        <v>26</v>
      </c>
      <c r="G30" s="142" t="s">
        <v>27</v>
      </c>
    </row>
    <row r="31" spans="1:7" ht="12.75" customHeight="1" x14ac:dyDescent="0.25">
      <c r="A31" s="7"/>
      <c r="B31" s="108" t="s">
        <v>35</v>
      </c>
      <c r="C31" s="8" t="s">
        <v>36</v>
      </c>
      <c r="D31" s="83">
        <v>3.125E-2</v>
      </c>
      <c r="E31" s="5" t="s">
        <v>37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8" t="s">
        <v>38</v>
      </c>
      <c r="C32" s="8" t="s">
        <v>36</v>
      </c>
      <c r="D32" s="83">
        <v>3.125E-2</v>
      </c>
      <c r="E32" s="5" t="s">
        <v>39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40</v>
      </c>
      <c r="C33" s="12"/>
      <c r="D33" s="84"/>
      <c r="E33" s="84"/>
      <c r="F33" s="84"/>
      <c r="G33" s="85">
        <f>SUM(G31:G32)</f>
        <v>27000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41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42</v>
      </c>
      <c r="C36" s="147" t="s">
        <v>43</v>
      </c>
      <c r="D36" s="147" t="s">
        <v>44</v>
      </c>
      <c r="E36" s="147" t="s">
        <v>25</v>
      </c>
      <c r="F36" s="147" t="s">
        <v>26</v>
      </c>
      <c r="G36" s="147" t="s">
        <v>27</v>
      </c>
      <c r="K36" s="67"/>
    </row>
    <row r="37" spans="1:11" ht="12.75" customHeight="1" x14ac:dyDescent="0.25">
      <c r="A37" s="7"/>
      <c r="B37" s="14" t="s">
        <v>45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46</v>
      </c>
      <c r="C38" s="16" t="s">
        <v>47</v>
      </c>
      <c r="D38" s="17">
        <v>100</v>
      </c>
      <c r="E38" s="104" t="s">
        <v>48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109" t="s">
        <v>49</v>
      </c>
      <c r="C39" s="20" t="s">
        <v>47</v>
      </c>
      <c r="D39" s="110">
        <v>100</v>
      </c>
      <c r="E39" s="105" t="s">
        <v>39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50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51</v>
      </c>
      <c r="C41" s="16" t="s">
        <v>52</v>
      </c>
      <c r="D41" s="17">
        <v>30</v>
      </c>
      <c r="E41" s="104" t="s">
        <v>53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9" t="s">
        <v>54</v>
      </c>
      <c r="C42" s="20" t="s">
        <v>55</v>
      </c>
      <c r="D42" s="110">
        <v>0.2</v>
      </c>
      <c r="E42" s="105" t="s">
        <v>56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57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58</v>
      </c>
      <c r="C44" s="16" t="s">
        <v>59</v>
      </c>
      <c r="D44" s="17">
        <v>4</v>
      </c>
      <c r="E44" s="104" t="s">
        <v>60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109" t="s">
        <v>61</v>
      </c>
      <c r="C45" s="16" t="s">
        <v>59</v>
      </c>
      <c r="D45" s="110">
        <v>4</v>
      </c>
      <c r="E45" s="105" t="s">
        <v>60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62</v>
      </c>
      <c r="C46" s="16" t="s">
        <v>59</v>
      </c>
      <c r="D46" s="69">
        <v>4</v>
      </c>
      <c r="E46" s="106" t="s">
        <v>60</v>
      </c>
      <c r="F46" s="70">
        <v>440</v>
      </c>
      <c r="G46" s="70">
        <f t="shared" si="1"/>
        <v>1760</v>
      </c>
    </row>
    <row r="47" spans="1:11" ht="12.75" customHeight="1" x14ac:dyDescent="0.25">
      <c r="A47" s="7"/>
      <c r="B47" s="71" t="s">
        <v>63</v>
      </c>
      <c r="C47" s="68" t="s">
        <v>52</v>
      </c>
      <c r="D47" s="69">
        <v>2</v>
      </c>
      <c r="E47" s="106" t="s">
        <v>64</v>
      </c>
      <c r="F47" s="70">
        <v>1930</v>
      </c>
      <c r="G47" s="70">
        <f t="shared" si="1"/>
        <v>3860</v>
      </c>
    </row>
    <row r="48" spans="1:11" ht="12.75" customHeight="1" x14ac:dyDescent="0.25">
      <c r="A48" s="7"/>
      <c r="B48" s="71" t="s">
        <v>65</v>
      </c>
      <c r="C48" s="68" t="s">
        <v>52</v>
      </c>
      <c r="D48" s="69">
        <v>2</v>
      </c>
      <c r="E48" s="106" t="s">
        <v>66</v>
      </c>
      <c r="F48" s="70">
        <v>3200</v>
      </c>
      <c r="G48" s="70">
        <f t="shared" si="1"/>
        <v>6400</v>
      </c>
    </row>
    <row r="49" spans="1:7" ht="12.75" customHeight="1" x14ac:dyDescent="0.25">
      <c r="A49" s="7"/>
      <c r="B49" s="71" t="s">
        <v>67</v>
      </c>
      <c r="C49" s="68" t="s">
        <v>59</v>
      </c>
      <c r="D49" s="69">
        <v>2</v>
      </c>
      <c r="E49" s="106" t="s">
        <v>68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69</v>
      </c>
      <c r="C50" s="68" t="s">
        <v>52</v>
      </c>
      <c r="D50" s="69">
        <v>2</v>
      </c>
      <c r="E50" s="106" t="s">
        <v>68</v>
      </c>
      <c r="F50" s="70">
        <v>1850</v>
      </c>
      <c r="G50" s="70">
        <f t="shared" si="1"/>
        <v>3700</v>
      </c>
    </row>
    <row r="51" spans="1:7" ht="12.75" customHeight="1" x14ac:dyDescent="0.25">
      <c r="A51" s="7"/>
      <c r="B51" s="72" t="s">
        <v>70</v>
      </c>
      <c r="C51" s="68"/>
      <c r="D51" s="69"/>
      <c r="E51" s="106"/>
      <c r="F51" s="70"/>
      <c r="G51" s="70"/>
    </row>
    <row r="52" spans="1:7" ht="12.75" customHeight="1" x14ac:dyDescent="0.25">
      <c r="A52" s="7"/>
      <c r="B52" s="71" t="s">
        <v>71</v>
      </c>
      <c r="C52" s="68" t="s">
        <v>72</v>
      </c>
      <c r="D52" s="69">
        <v>0.2</v>
      </c>
      <c r="E52" s="106" t="s">
        <v>39</v>
      </c>
      <c r="F52" s="70">
        <v>56400</v>
      </c>
      <c r="G52" s="70">
        <f>D52*F52</f>
        <v>11280</v>
      </c>
    </row>
    <row r="53" spans="1:7" ht="12.75" customHeight="1" x14ac:dyDescent="0.25">
      <c r="A53" s="7"/>
      <c r="B53" s="21" t="s">
        <v>73</v>
      </c>
      <c r="C53" s="22" t="s">
        <v>52</v>
      </c>
      <c r="D53" s="23">
        <v>2</v>
      </c>
      <c r="E53" s="107" t="s">
        <v>74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75</v>
      </c>
      <c r="C54" s="12"/>
      <c r="D54" s="12"/>
      <c r="E54" s="12"/>
      <c r="F54" s="148"/>
      <c r="G54" s="13">
        <f>SUM(G37:G53)</f>
        <v>616652</v>
      </c>
    </row>
    <row r="55" spans="1:7" ht="12" customHeight="1" x14ac:dyDescent="0.25">
      <c r="A55" s="2"/>
      <c r="B55" s="137"/>
      <c r="C55" s="138"/>
      <c r="D55" s="138"/>
      <c r="E55" s="149"/>
      <c r="F55" s="144"/>
      <c r="G55" s="144"/>
    </row>
    <row r="56" spans="1:7" ht="12" customHeight="1" x14ac:dyDescent="0.25">
      <c r="A56" s="4"/>
      <c r="B56" s="127" t="s">
        <v>76</v>
      </c>
      <c r="C56" s="128"/>
      <c r="D56" s="145"/>
      <c r="E56" s="145"/>
      <c r="F56" s="146"/>
      <c r="G56" s="146"/>
    </row>
    <row r="57" spans="1:7" ht="24" customHeight="1" x14ac:dyDescent="0.25">
      <c r="A57" s="4"/>
      <c r="B57" s="141" t="s">
        <v>77</v>
      </c>
      <c r="C57" s="147" t="s">
        <v>43</v>
      </c>
      <c r="D57" s="147" t="s">
        <v>44</v>
      </c>
      <c r="E57" s="141" t="s">
        <v>25</v>
      </c>
      <c r="F57" s="147" t="s">
        <v>26</v>
      </c>
      <c r="G57" s="141" t="s">
        <v>27</v>
      </c>
    </row>
    <row r="58" spans="1:7" ht="12.75" customHeight="1" x14ac:dyDescent="0.25">
      <c r="A58" s="7"/>
      <c r="B58" s="108" t="s">
        <v>78</v>
      </c>
      <c r="C58" s="16" t="s">
        <v>23</v>
      </c>
      <c r="D58" s="98">
        <v>1</v>
      </c>
      <c r="E58" s="5" t="s">
        <v>79</v>
      </c>
      <c r="F58" s="98">
        <v>120000</v>
      </c>
      <c r="G58" s="98">
        <f>D58*F58</f>
        <v>120000</v>
      </c>
    </row>
    <row r="59" spans="1:7" ht="13.5" customHeight="1" x14ac:dyDescent="0.25">
      <c r="A59" s="4"/>
      <c r="B59" s="150" t="s">
        <v>80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25">
      <c r="A60" s="2"/>
      <c r="B60" s="153"/>
      <c r="C60" s="153"/>
      <c r="D60" s="153"/>
      <c r="E60" s="153"/>
      <c r="F60" s="154"/>
      <c r="G60" s="154"/>
    </row>
    <row r="61" spans="1:7" ht="12" customHeight="1" x14ac:dyDescent="0.25">
      <c r="A61" s="36"/>
      <c r="B61" s="86" t="s">
        <v>81</v>
      </c>
      <c r="C61" s="87"/>
      <c r="D61" s="87"/>
      <c r="E61" s="87"/>
      <c r="F61" s="87"/>
      <c r="G61" s="100">
        <f>G22+G33+G54+G59</f>
        <v>843652</v>
      </c>
    </row>
    <row r="62" spans="1:7" ht="12" customHeight="1" x14ac:dyDescent="0.25">
      <c r="A62" s="36"/>
      <c r="B62" s="88" t="s">
        <v>82</v>
      </c>
      <c r="C62" s="89"/>
      <c r="D62" s="89"/>
      <c r="E62" s="89"/>
      <c r="F62" s="89"/>
      <c r="G62" s="101">
        <f>G61*0.05</f>
        <v>42182.600000000006</v>
      </c>
    </row>
    <row r="63" spans="1:7" ht="12" customHeight="1" x14ac:dyDescent="0.25">
      <c r="A63" s="36"/>
      <c r="B63" s="90" t="s">
        <v>83</v>
      </c>
      <c r="C63" s="91"/>
      <c r="D63" s="91"/>
      <c r="E63" s="91"/>
      <c r="F63" s="91"/>
      <c r="G63" s="102">
        <f>G62+G61</f>
        <v>885834.6</v>
      </c>
    </row>
    <row r="64" spans="1:7" ht="12" customHeight="1" x14ac:dyDescent="0.25">
      <c r="A64" s="36"/>
      <c r="B64" s="88" t="s">
        <v>84</v>
      </c>
      <c r="C64" s="89"/>
      <c r="D64" s="89"/>
      <c r="E64" s="89"/>
      <c r="F64" s="89"/>
      <c r="G64" s="101">
        <f>G12</f>
        <v>1600000</v>
      </c>
    </row>
    <row r="65" spans="1:7" ht="12" customHeight="1" x14ac:dyDescent="0.25">
      <c r="A65" s="36"/>
      <c r="B65" s="92" t="s">
        <v>85</v>
      </c>
      <c r="C65" s="93"/>
      <c r="D65" s="93"/>
      <c r="E65" s="93"/>
      <c r="F65" s="93"/>
      <c r="G65" s="103">
        <f>G64-G63</f>
        <v>714165.4</v>
      </c>
    </row>
    <row r="66" spans="1:7" ht="12" customHeight="1" x14ac:dyDescent="0.25">
      <c r="A66" s="36"/>
      <c r="B66" s="37" t="s">
        <v>86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87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88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89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90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91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92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93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94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77</v>
      </c>
      <c r="C77" s="27" t="s">
        <v>95</v>
      </c>
      <c r="D77" s="42" t="s">
        <v>96</v>
      </c>
      <c r="E77" s="26"/>
      <c r="F77" s="26"/>
      <c r="G77" s="33"/>
    </row>
    <row r="78" spans="1:7" ht="12" customHeight="1" x14ac:dyDescent="0.25">
      <c r="A78" s="36"/>
      <c r="B78" s="43" t="s">
        <v>97</v>
      </c>
      <c r="C78" s="28">
        <f>G22</f>
        <v>80000</v>
      </c>
      <c r="D78" s="44">
        <f>(C78/C84)</f>
        <v>9.0310313008771612E-2</v>
      </c>
      <c r="E78" s="26"/>
      <c r="F78" s="26"/>
      <c r="G78" s="33"/>
    </row>
    <row r="79" spans="1:7" ht="12" customHeight="1" x14ac:dyDescent="0.25">
      <c r="A79" s="36"/>
      <c r="B79" s="43" t="s">
        <v>98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99</v>
      </c>
      <c r="C80" s="28">
        <f>G33</f>
        <v>27000</v>
      </c>
      <c r="D80" s="44">
        <f>(C80/C84)</f>
        <v>3.0479730640460421E-2</v>
      </c>
      <c r="E80" s="26"/>
      <c r="F80" s="26"/>
      <c r="G80" s="33"/>
    </row>
    <row r="81" spans="1:7" ht="12" customHeight="1" x14ac:dyDescent="0.25">
      <c r="A81" s="36"/>
      <c r="B81" s="43" t="s">
        <v>42</v>
      </c>
      <c r="C81" s="28">
        <f>G54</f>
        <v>616652</v>
      </c>
      <c r="D81" s="44">
        <f>(C81/C84)</f>
        <v>0.69612543921856296</v>
      </c>
      <c r="E81" s="26"/>
      <c r="F81" s="26"/>
      <c r="G81" s="33"/>
    </row>
    <row r="82" spans="1:7" ht="12" customHeight="1" x14ac:dyDescent="0.25">
      <c r="A82" s="36"/>
      <c r="B82" s="43" t="s">
        <v>100</v>
      </c>
      <c r="C82" s="30">
        <f>G59</f>
        <v>120000</v>
      </c>
      <c r="D82" s="44">
        <f>(C82/C84)</f>
        <v>0.13546546951315744</v>
      </c>
      <c r="E82" s="32"/>
      <c r="F82" s="32"/>
      <c r="G82" s="33"/>
    </row>
    <row r="83" spans="1:7" ht="12" customHeight="1" x14ac:dyDescent="0.25">
      <c r="A83" s="36"/>
      <c r="B83" s="43" t="s">
        <v>101</v>
      </c>
      <c r="C83" s="30">
        <f>G62</f>
        <v>42182.600000000006</v>
      </c>
      <c r="D83" s="44">
        <f>(C83/C84)</f>
        <v>4.761904761904763E-2</v>
      </c>
      <c r="E83" s="32"/>
      <c r="F83" s="32"/>
      <c r="G83" s="33"/>
    </row>
    <row r="84" spans="1:7" ht="12.75" customHeight="1" thickBot="1" x14ac:dyDescent="0.3">
      <c r="A84" s="36"/>
      <c r="B84" s="45" t="s">
        <v>102</v>
      </c>
      <c r="C84" s="46">
        <f>SUM(C78:C83)</f>
        <v>885834.6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103</v>
      </c>
      <c r="D87" s="62"/>
      <c r="E87" s="63"/>
      <c r="F87" s="31"/>
      <c r="G87" s="33"/>
    </row>
    <row r="88" spans="1:7" ht="24" customHeight="1" x14ac:dyDescent="0.25">
      <c r="A88" s="36"/>
      <c r="B88" s="94" t="s">
        <v>104</v>
      </c>
      <c r="C88" s="64">
        <v>700</v>
      </c>
      <c r="D88" s="64">
        <v>800</v>
      </c>
      <c r="E88" s="65">
        <v>900</v>
      </c>
      <c r="F88" s="59"/>
      <c r="G88" s="34"/>
    </row>
    <row r="89" spans="1:7" ht="30.75" customHeight="1" thickBot="1" x14ac:dyDescent="0.3">
      <c r="A89" s="36"/>
      <c r="B89" s="95" t="s">
        <v>105</v>
      </c>
      <c r="C89" s="46">
        <f>(G63/C88)</f>
        <v>1265.4780000000001</v>
      </c>
      <c r="D89" s="46">
        <f>(G63/D88)</f>
        <v>1107.2932499999999</v>
      </c>
      <c r="E89" s="66">
        <f>(G63/E88)</f>
        <v>984.26066666666668</v>
      </c>
      <c r="F89" s="59"/>
      <c r="G89" s="34"/>
    </row>
    <row r="90" spans="1:7" ht="15.6" customHeight="1" x14ac:dyDescent="0.25">
      <c r="A90" s="36"/>
      <c r="B90" s="50" t="s">
        <v>106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2023-04-27T15:10:57Z</dcterms:modified>
  <cp:category/>
  <cp:contentStatus/>
</cp:coreProperties>
</file>