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varadoa\OneDrive - INDAP\EQUIPO 2021\Escritorio\fichas cultivos creditos 2023\"/>
    </mc:Choice>
  </mc:AlternateContent>
  <bookViews>
    <workbookView xWindow="0" yWindow="0" windowWidth="20490" windowHeight="685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1" i="1"/>
  <c r="D82" i="1"/>
  <c r="E82" i="1"/>
  <c r="C82" i="1"/>
  <c r="G53" i="1"/>
  <c r="C73" i="1"/>
  <c r="C76" i="1"/>
  <c r="G44" i="1"/>
  <c r="G43" i="1"/>
  <c r="G40" i="1"/>
  <c r="G23" i="1"/>
  <c r="G22" i="1"/>
  <c r="G21" i="1"/>
  <c r="G12" i="1"/>
  <c r="G58" i="1" s="1"/>
  <c r="G35" i="1"/>
  <c r="C74" i="1"/>
  <c r="G24" i="1" l="1"/>
  <c r="C72" i="1" s="1"/>
  <c r="G46" i="1"/>
  <c r="G55" i="1" l="1"/>
  <c r="G56" i="1" s="1"/>
  <c r="G57" i="1" s="1"/>
  <c r="C75" i="1"/>
  <c r="C77" i="1" l="1"/>
  <c r="C78" i="1" s="1"/>
  <c r="D75" i="1" s="1"/>
  <c r="G59" i="1"/>
  <c r="D83" i="1"/>
  <c r="E83" i="1"/>
  <c r="C83" i="1"/>
  <c r="D77" i="1" l="1"/>
  <c r="D72" i="1"/>
  <c r="D74" i="1"/>
  <c r="D76" i="1"/>
  <c r="D78" i="1" l="1"/>
</calcChain>
</file>

<file path=xl/sharedStrings.xml><?xml version="1.0" encoding="utf-8"?>
<sst xmlns="http://schemas.openxmlformats.org/spreadsheetml/2006/main" count="119" uniqueCount="93">
  <si>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</si>
  <si>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</si>
  <si>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</si>
  <si>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</si>
  <si>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</si>
  <si>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</si>
  <si>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</si>
  <si>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</si>
  <si>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</si>
  <si>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</si>
  <si>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</si>
  <si>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</si>
  <si>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</si>
  <si>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</si>
  <si>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</si>
  <si>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</si>
  <si>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</si>
  <si>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</si>
  <si>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</si>
  <si>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</si>
  <si>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</si>
  <si>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</si>
  <si>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</si>
  <si>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</si>
  <si>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</si>
  <si>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</si>
  <si>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</si>
  <si>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</si>
  <si>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</si>
  <si>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</si>
  <si>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</si>
  <si>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</si>
  <si>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</si>
  <si>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</si>
  <si>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</si>
  <si>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</si>
  <si>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</si>
  <si>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</si>
  <si>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</si>
  <si>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</si>
  <si>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</si>
  <si>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</si>
  <si>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</si>
  <si>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</si>
  <si>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</si>
  <si>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</si>
  <si>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</si>
  <si>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</si>
  <si>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</si>
  <si>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</si>
  <si>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</si>
  <si>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</si>
  <si>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</si>
  <si>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</si>
  <si>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</si>
  <si>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</si>
  <si>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</si>
  <si>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</si>
  <si>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</si>
  <si>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</si>
  <si>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</si>
  <si>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</si>
  <si>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MAULLIN</t>
  </si>
  <si>
    <t>Mercado Interno</t>
  </si>
  <si>
    <t>PRECIO ESPERADO ($/kg)</t>
  </si>
  <si>
    <t>Manejo Sanitario Otoño</t>
  </si>
  <si>
    <t>Manejo Sanitario Primavera</t>
  </si>
  <si>
    <t>Forrajeo Invernal</t>
  </si>
  <si>
    <t>Abril-Mayo</t>
  </si>
  <si>
    <t>Junio-Septiembre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</si>
  <si>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</si>
  <si>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</si>
  <si>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</si>
  <si>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</si>
  <si>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</si>
  <si>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</si>
  <si>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</si>
  <si>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</si>
  <si>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</si>
  <si>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</si>
  <si>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</si>
  <si>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</si>
  <si>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</si>
  <si>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Rendimiento (kg/hà)</t>
  </si>
  <si>
    <t>ESCENARIOS COSTO UNITARIO  ($/kg)</t>
  </si>
  <si>
    <t>Categoria</t>
  </si>
  <si>
    <t>Costo unitario ($/kg) (*)</t>
  </si>
  <si>
    <t>RENDIMIENTO (Kg/Plantel.)</t>
  </si>
  <si>
    <t xml:space="preserve">Unidad </t>
  </si>
  <si>
    <t>Concentrado 1 saco 25 kgs/dia por 90 dias, para 20 animales</t>
  </si>
  <si>
    <t>sequia-precio insumos</t>
  </si>
  <si>
    <t>Noviembre de 2023</t>
  </si>
  <si>
    <t>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</si>
</sst>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5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21" fillId="10" borderId="42" xfId="0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vertical="center"/>
    </xf>
    <xf numFmtId="49" fontId="1" fillId="5" borderId="43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right" vertical="center" wrapText="1"/>
    </xf>
    <xf numFmtId="3" fontId="4" fillId="2" borderId="44" xfId="0" applyNumberFormat="1" applyFont="1" applyFill="1" applyBorder="1" applyAlignment="1">
      <alignment horizontal="right" vertical="center" wrapText="1"/>
    </xf>
    <xf numFmtId="49" fontId="7" fillId="3" borderId="44" xfId="0" applyNumberFormat="1" applyFont="1" applyFill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vertical="center"/>
    </xf>
    <xf numFmtId="3" fontId="7" fillId="3" borderId="44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49" fontId="4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left" vertical="center" wrapText="1"/>
    </xf>
    <xf numFmtId="49" fontId="9" fillId="3" borderId="44" xfId="0" applyNumberFormat="1" applyFont="1" applyFill="1" applyBorder="1" applyAlignment="1">
      <alignment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vertical="center"/>
    </xf>
    <xf numFmtId="3" fontId="9" fillId="3" borderId="44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164" fontId="4" fillId="2" borderId="44" xfId="0" applyNumberFormat="1" applyFont="1" applyFill="1" applyBorder="1" applyAlignment="1">
      <alignment vertical="center"/>
    </xf>
    <xf numFmtId="49" fontId="19" fillId="2" borderId="51" xfId="0" applyNumberFormat="1" applyFont="1" applyFill="1" applyBorder="1" applyAlignment="1">
      <alignment vertical="center"/>
    </xf>
    <xf numFmtId="3" fontId="19" fillId="2" borderId="52" xfId="0" applyNumberFormat="1" applyFont="1" applyFill="1" applyBorder="1" applyAlignment="1">
      <alignment vertical="center"/>
    </xf>
    <xf numFmtId="9" fontId="12" fillId="2" borderId="53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horizontal="center" vertical="center"/>
    </xf>
    <xf numFmtId="49" fontId="19" fillId="8" borderId="58" xfId="0" applyNumberFormat="1" applyFont="1" applyFill="1" applyBorder="1" applyAlignment="1">
      <alignment horizontal="center" vertical="center"/>
    </xf>
    <xf numFmtId="49" fontId="12" fillId="8" borderId="59" xfId="0" applyNumberFormat="1" applyFont="1" applyFill="1" applyBorder="1" applyAlignment="1">
      <alignment horizontal="center" vertical="center"/>
    </xf>
    <xf numFmtId="49" fontId="19" fillId="2" borderId="60" xfId="0" applyNumberFormat="1" applyFont="1" applyFill="1" applyBorder="1" applyAlignment="1">
      <alignment vertical="center"/>
    </xf>
    <xf numFmtId="166" fontId="19" fillId="2" borderId="61" xfId="0" applyNumberFormat="1" applyFont="1" applyFill="1" applyBorder="1" applyAlignment="1">
      <alignment vertical="center"/>
    </xf>
    <xf numFmtId="9" fontId="12" fillId="2" borderId="62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166" fontId="19" fillId="8" borderId="58" xfId="0" applyNumberFormat="1" applyFont="1" applyFill="1" applyBorder="1" applyAlignment="1">
      <alignment vertical="center"/>
    </xf>
    <xf numFmtId="9" fontId="19" fillId="8" borderId="59" xfId="0" applyNumberFormat="1" applyFont="1" applyFill="1" applyBorder="1" applyAlignment="1">
      <alignment vertical="center"/>
    </xf>
    <xf numFmtId="41" fontId="19" fillId="8" borderId="40" xfId="1" applyNumberFormat="1" applyFont="1" applyFill="1" applyBorder="1" applyAlignment="1">
      <alignment vertical="center"/>
    </xf>
    <xf numFmtId="41" fontId="19" fillId="8" borderId="41" xfId="1" applyNumberFormat="1" applyFont="1" applyFill="1" applyBorder="1" applyAlignment="1">
      <alignment vertical="center"/>
    </xf>
    <xf numFmtId="41" fontId="19" fillId="8" borderId="29" xfId="1" applyNumberFormat="1" applyFont="1" applyFill="1" applyBorder="1" applyAlignment="1">
      <alignment vertical="center"/>
    </xf>
    <xf numFmtId="41" fontId="19" fillId="8" borderId="30" xfId="1" applyNumberFormat="1" applyFont="1" applyFill="1" applyBorder="1" applyAlignment="1">
      <alignment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52" zoomScaleNormal="100" workbookViewId="0">
      <selection activeCell="E14" sqref="E14:F14"/>
    </sheetView>
  </sheetViews>
  <sheetFormatPr baseColWidth="10" defaultColWidth="10.85546875" defaultRowHeight="11.25" customHeight="1" x14ac:dyDescent="0.25"/>
  <cols>
    <col min="1" max="1" width="4.42578125" style="36" customWidth="1"/>
    <col min="2" max="2" width="20.5703125" style="36" customWidth="1"/>
    <col min="3" max="3" width="19.42578125" style="36" customWidth="1"/>
    <col min="4" max="4" width="9.42578125" style="36" customWidth="1"/>
    <col min="5" max="5" width="14.42578125" style="36" customWidth="1"/>
    <col min="6" max="6" width="11" style="36" customWidth="1"/>
    <col min="7" max="7" width="12.42578125" style="36" customWidth="1"/>
    <col min="8" max="255" width="10.85546875" style="36" customWidth="1"/>
    <col min="256" max="16384" width="10.85546875" style="37"/>
  </cols>
  <sheetData>
    <row r="1" spans="1:7" ht="15" customHeight="1" x14ac:dyDescent="0.25">
      <c r="A1" s="35"/>
      <c r="B1" s="35"/>
      <c r="C1" s="35"/>
      <c r="D1" s="35"/>
      <c r="E1" s="35"/>
      <c r="F1" s="35"/>
      <c r="G1" s="35"/>
    </row>
    <row r="2" spans="1:7" ht="15" customHeight="1" x14ac:dyDescent="0.25">
      <c r="A2" s="35"/>
      <c r="B2" s="35"/>
      <c r="C2" s="35"/>
      <c r="D2" s="35"/>
      <c r="E2" s="35"/>
      <c r="F2" s="35"/>
      <c r="G2" s="35"/>
    </row>
    <row r="3" spans="1:7" ht="15" customHeight="1" x14ac:dyDescent="0.25">
      <c r="A3" s="35"/>
      <c r="B3" s="35"/>
      <c r="C3" s="35"/>
      <c r="D3" s="35"/>
      <c r="E3" s="35"/>
      <c r="F3" s="35"/>
      <c r="G3" s="35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  <row r="8" spans="1:7" ht="15" customHeight="1" x14ac:dyDescent="0.25">
      <c r="A8" s="35"/>
      <c r="B8" s="38"/>
      <c r="C8" s="39"/>
      <c r="D8" s="35"/>
      <c r="E8" s="39"/>
      <c r="F8" s="39"/>
      <c r="G8" s="39"/>
    </row>
    <row r="9" spans="1:7" ht="12" customHeight="1" x14ac:dyDescent="0.25">
      <c r="A9" s="40"/>
      <c r="B9" s="1" t="s">
        <v>0</v>
      </c>
      <c r="C9" s="82" t="s">
        <v>58</v>
      </c>
      <c r="D9" s="41"/>
      <c r="E9" s="147" t="s">
        <v>87</v>
      </c>
      <c r="F9" s="148"/>
      <c r="G9" s="42">
        <v>8000</v>
      </c>
    </row>
    <row r="10" spans="1:7" ht="38.25" customHeight="1" x14ac:dyDescent="0.25">
      <c r="A10" s="40"/>
      <c r="B10" s="2" t="s">
        <v>59</v>
      </c>
      <c r="C10" s="45" t="s">
        <v>60</v>
      </c>
      <c r="D10" s="43"/>
      <c r="E10" s="145" t="s">
        <v>1</v>
      </c>
      <c r="F10" s="146"/>
      <c r="G10" s="44" t="s">
        <v>92</v>
      </c>
    </row>
    <row r="11" spans="1:7" ht="18" customHeight="1" x14ac:dyDescent="0.25">
      <c r="A11" s="40"/>
      <c r="B11" s="2" t="s">
        <v>2</v>
      </c>
      <c r="C11" s="44" t="s">
        <v>3</v>
      </c>
      <c r="D11" s="43"/>
      <c r="E11" s="145" t="s">
        <v>64</v>
      </c>
      <c r="F11" s="146"/>
      <c r="G11" s="68">
        <v>1810</v>
      </c>
    </row>
    <row r="12" spans="1:7" ht="11.25" customHeight="1" x14ac:dyDescent="0.25">
      <c r="A12" s="40"/>
      <c r="B12" s="2" t="s">
        <v>4</v>
      </c>
      <c r="C12" s="45" t="s">
        <v>61</v>
      </c>
      <c r="D12" s="43"/>
      <c r="E12" s="46" t="s">
        <v>5</v>
      </c>
      <c r="F12" s="47"/>
      <c r="G12" s="48">
        <f>(G9*G11)</f>
        <v>14480000</v>
      </c>
    </row>
    <row r="13" spans="1:7" ht="11.25" customHeight="1" x14ac:dyDescent="0.25">
      <c r="A13" s="40"/>
      <c r="B13" s="2" t="s">
        <v>6</v>
      </c>
      <c r="C13" s="44" t="s">
        <v>62</v>
      </c>
      <c r="D13" s="43"/>
      <c r="E13" s="145" t="s">
        <v>7</v>
      </c>
      <c r="F13" s="146"/>
      <c r="G13" s="44" t="s">
        <v>63</v>
      </c>
    </row>
    <row r="14" spans="1:7" ht="13.5" customHeight="1" x14ac:dyDescent="0.25">
      <c r="A14" s="40"/>
      <c r="B14" s="2" t="s">
        <v>8</v>
      </c>
      <c r="C14" s="44" t="s">
        <v>62</v>
      </c>
      <c r="D14" s="43"/>
      <c r="E14" s="145" t="s">
        <v>9</v>
      </c>
      <c r="F14" s="146"/>
      <c r="G14" s="44" t="s">
        <v>91</v>
      </c>
    </row>
    <row r="15" spans="1:7" ht="25.5" customHeight="1" x14ac:dyDescent="0.25">
      <c r="A15" s="40"/>
      <c r="B15" s="2" t="s">
        <v>10</v>
      </c>
      <c r="C15" s="49">
        <v>44963</v>
      </c>
      <c r="D15" s="43"/>
      <c r="E15" s="149" t="s">
        <v>11</v>
      </c>
      <c r="F15" s="150"/>
      <c r="G15" s="45" t="s">
        <v>90</v>
      </c>
    </row>
    <row r="16" spans="1:7" ht="12" customHeight="1" x14ac:dyDescent="0.25">
      <c r="A16" s="35"/>
      <c r="B16" s="50"/>
      <c r="C16" s="51"/>
      <c r="D16" s="6"/>
      <c r="E16" s="52"/>
      <c r="F16" s="52"/>
      <c r="G16" s="53"/>
    </row>
    <row r="17" spans="1:7" ht="12" customHeight="1" x14ac:dyDescent="0.25">
      <c r="A17" s="54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35"/>
      <c r="B18" s="55"/>
      <c r="C18" s="56"/>
      <c r="D18" s="56"/>
      <c r="E18" s="56"/>
      <c r="F18" s="57"/>
      <c r="G18" s="57"/>
    </row>
    <row r="19" spans="1:7" ht="12" customHeight="1" x14ac:dyDescent="0.25">
      <c r="A19" s="40"/>
      <c r="B19" s="4" t="s">
        <v>13</v>
      </c>
      <c r="C19" s="5"/>
      <c r="D19" s="6"/>
      <c r="E19" s="6"/>
      <c r="F19" s="6"/>
      <c r="G19" s="6"/>
    </row>
    <row r="20" spans="1:7" ht="24" customHeight="1" x14ac:dyDescent="0.2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25">
      <c r="A21" s="54"/>
      <c r="B21" s="58" t="s">
        <v>65</v>
      </c>
      <c r="C21" s="3" t="s">
        <v>20</v>
      </c>
      <c r="D21" s="83">
        <v>1</v>
      </c>
      <c r="E21" s="3" t="s">
        <v>68</v>
      </c>
      <c r="F21" s="48">
        <v>35000</v>
      </c>
      <c r="G21" s="48">
        <f>(D21*F21)</f>
        <v>35000</v>
      </c>
    </row>
    <row r="22" spans="1:7" ht="25.5" customHeight="1" x14ac:dyDescent="0.25">
      <c r="A22" s="54"/>
      <c r="B22" s="58" t="s">
        <v>66</v>
      </c>
      <c r="C22" s="3" t="s">
        <v>20</v>
      </c>
      <c r="D22" s="83">
        <v>1</v>
      </c>
      <c r="E22" s="3" t="s">
        <v>21</v>
      </c>
      <c r="F22" s="48">
        <v>35000</v>
      </c>
      <c r="G22" s="48">
        <f>(D22*F22)</f>
        <v>35000</v>
      </c>
    </row>
    <row r="23" spans="1:7" ht="12.75" customHeight="1" x14ac:dyDescent="0.25">
      <c r="A23" s="54"/>
      <c r="B23" s="58" t="s">
        <v>67</v>
      </c>
      <c r="C23" s="3" t="s">
        <v>20</v>
      </c>
      <c r="D23" s="83">
        <v>48</v>
      </c>
      <c r="E23" s="3" t="s">
        <v>69</v>
      </c>
      <c r="F23" s="48">
        <v>35000</v>
      </c>
      <c r="G23" s="48">
        <f>(D23*F23)</f>
        <v>1680000</v>
      </c>
    </row>
    <row r="24" spans="1:7" ht="12.75" customHeight="1" x14ac:dyDescent="0.25">
      <c r="A24" s="54"/>
      <c r="B24" s="8" t="s">
        <v>22</v>
      </c>
      <c r="C24" s="9"/>
      <c r="D24" s="9"/>
      <c r="E24" s="9"/>
      <c r="F24" s="10"/>
      <c r="G24" s="11">
        <f>SUM(G21:G23)</f>
        <v>1750000</v>
      </c>
    </row>
    <row r="25" spans="1:7" ht="12" customHeight="1" x14ac:dyDescent="0.25">
      <c r="A25" s="35"/>
      <c r="B25" s="55"/>
      <c r="C25" s="57"/>
      <c r="D25" s="57"/>
      <c r="E25" s="57"/>
      <c r="F25" s="59"/>
      <c r="G25" s="59"/>
    </row>
    <row r="26" spans="1:7" ht="12" customHeight="1" x14ac:dyDescent="0.25">
      <c r="A26" s="40"/>
      <c r="B26" s="85" t="s">
        <v>23</v>
      </c>
      <c r="C26" s="86"/>
      <c r="D26" s="87"/>
      <c r="E26" s="87"/>
      <c r="F26" s="88"/>
      <c r="G26" s="88"/>
    </row>
    <row r="27" spans="1:7" ht="24" customHeight="1" x14ac:dyDescent="0.25">
      <c r="A27" s="84"/>
      <c r="B27" s="92" t="s">
        <v>14</v>
      </c>
      <c r="C27" s="93" t="s">
        <v>15</v>
      </c>
      <c r="D27" s="93" t="s">
        <v>16</v>
      </c>
      <c r="E27" s="92" t="s">
        <v>17</v>
      </c>
      <c r="F27" s="93" t="s">
        <v>18</v>
      </c>
      <c r="G27" s="92" t="s">
        <v>19</v>
      </c>
    </row>
    <row r="28" spans="1:7" ht="12" customHeight="1" x14ac:dyDescent="0.25">
      <c r="A28" s="84"/>
      <c r="B28" s="94"/>
      <c r="C28" s="95"/>
      <c r="D28" s="95"/>
      <c r="E28" s="95"/>
      <c r="F28" s="94"/>
      <c r="G28" s="94"/>
    </row>
    <row r="29" spans="1:7" ht="12" customHeight="1" x14ac:dyDescent="0.25">
      <c r="A29" s="84"/>
      <c r="B29" s="96" t="s">
        <v>24</v>
      </c>
      <c r="C29" s="97"/>
      <c r="D29" s="97"/>
      <c r="E29" s="97"/>
      <c r="F29" s="98"/>
      <c r="G29" s="98"/>
    </row>
    <row r="30" spans="1:7" ht="12" customHeight="1" x14ac:dyDescent="0.25">
      <c r="A30" s="35"/>
      <c r="B30" s="89"/>
      <c r="C30" s="90"/>
      <c r="D30" s="90"/>
      <c r="E30" s="90"/>
      <c r="F30" s="91"/>
      <c r="G30" s="91"/>
    </row>
    <row r="31" spans="1:7" ht="12" customHeight="1" x14ac:dyDescent="0.25">
      <c r="A31" s="40"/>
      <c r="B31" s="85" t="s">
        <v>25</v>
      </c>
      <c r="C31" s="86"/>
      <c r="D31" s="87"/>
      <c r="E31" s="87"/>
      <c r="F31" s="88"/>
      <c r="G31" s="88"/>
    </row>
    <row r="32" spans="1:7" ht="24" customHeight="1" x14ac:dyDescent="0.25">
      <c r="A32" s="84"/>
      <c r="B32" s="92" t="s">
        <v>14</v>
      </c>
      <c r="C32" s="92" t="s">
        <v>15</v>
      </c>
      <c r="D32" s="92" t="s">
        <v>16</v>
      </c>
      <c r="E32" s="92" t="s">
        <v>17</v>
      </c>
      <c r="F32" s="93" t="s">
        <v>18</v>
      </c>
      <c r="G32" s="92" t="s">
        <v>19</v>
      </c>
    </row>
    <row r="33" spans="1:11" ht="12.75" customHeight="1" x14ac:dyDescent="0.25">
      <c r="A33" s="84"/>
      <c r="B33" s="99"/>
      <c r="C33" s="100"/>
      <c r="D33" s="101"/>
      <c r="E33" s="102"/>
      <c r="F33" s="103"/>
      <c r="G33" s="103"/>
    </row>
    <row r="34" spans="1:11" ht="12.75" customHeight="1" x14ac:dyDescent="0.25">
      <c r="A34" s="84"/>
      <c r="B34" s="99"/>
      <c r="C34" s="100"/>
      <c r="D34" s="101"/>
      <c r="E34" s="102"/>
      <c r="F34" s="103"/>
      <c r="G34" s="103"/>
    </row>
    <row r="35" spans="1:11" ht="12.75" customHeight="1" x14ac:dyDescent="0.25">
      <c r="A35" s="84"/>
      <c r="B35" s="104" t="s">
        <v>26</v>
      </c>
      <c r="C35" s="105"/>
      <c r="D35" s="105"/>
      <c r="E35" s="105"/>
      <c r="F35" s="106"/>
      <c r="G35" s="107">
        <f>SUM(G33:G34)</f>
        <v>0</v>
      </c>
    </row>
    <row r="36" spans="1:11" ht="12" customHeight="1" x14ac:dyDescent="0.25">
      <c r="A36" s="35"/>
      <c r="B36" s="89"/>
      <c r="C36" s="90"/>
      <c r="D36" s="90"/>
      <c r="E36" s="90"/>
      <c r="F36" s="91"/>
      <c r="G36" s="91"/>
    </row>
    <row r="37" spans="1:11" ht="12" customHeight="1" x14ac:dyDescent="0.25">
      <c r="A37" s="40"/>
      <c r="B37" s="85" t="s">
        <v>27</v>
      </c>
      <c r="C37" s="86"/>
      <c r="D37" s="87"/>
      <c r="E37" s="87"/>
      <c r="F37" s="88"/>
      <c r="G37" s="88"/>
    </row>
    <row r="38" spans="1:11" ht="24" customHeight="1" x14ac:dyDescent="0.25">
      <c r="A38" s="84"/>
      <c r="B38" s="93" t="s">
        <v>28</v>
      </c>
      <c r="C38" s="93" t="s">
        <v>88</v>
      </c>
      <c r="D38" s="93" t="s">
        <v>30</v>
      </c>
      <c r="E38" s="93" t="s">
        <v>17</v>
      </c>
      <c r="F38" s="93" t="s">
        <v>18</v>
      </c>
      <c r="G38" s="93" t="s">
        <v>19</v>
      </c>
      <c r="K38" s="60"/>
    </row>
    <row r="39" spans="1:11" ht="12.75" customHeight="1" x14ac:dyDescent="0.25">
      <c r="A39" s="84"/>
      <c r="B39" s="109" t="s">
        <v>70</v>
      </c>
      <c r="C39" s="110"/>
      <c r="D39" s="110"/>
      <c r="E39" s="110"/>
      <c r="F39" s="110"/>
      <c r="G39" s="110"/>
      <c r="K39" s="60"/>
    </row>
    <row r="40" spans="1:11" ht="12.75" customHeight="1" x14ac:dyDescent="0.25">
      <c r="A40" s="84"/>
      <c r="B40" s="111" t="s">
        <v>71</v>
      </c>
      <c r="C40" s="112" t="s">
        <v>76</v>
      </c>
      <c r="D40" s="113">
        <v>2</v>
      </c>
      <c r="E40" s="112" t="s">
        <v>80</v>
      </c>
      <c r="F40" s="114">
        <v>24580</v>
      </c>
      <c r="G40" s="114">
        <f>(D40*F40)</f>
        <v>49160</v>
      </c>
    </row>
    <row r="41" spans="1:11" ht="12.75" customHeight="1" x14ac:dyDescent="0.25">
      <c r="A41" s="84"/>
      <c r="B41" s="111" t="s">
        <v>72</v>
      </c>
      <c r="C41" s="115" t="s">
        <v>77</v>
      </c>
      <c r="D41" s="116">
        <v>1</v>
      </c>
      <c r="E41" s="115" t="s">
        <v>81</v>
      </c>
      <c r="F41" s="114">
        <v>29930</v>
      </c>
      <c r="G41" s="114">
        <f>(D41*F41)</f>
        <v>29930</v>
      </c>
    </row>
    <row r="42" spans="1:11" ht="12.75" customHeight="1" x14ac:dyDescent="0.25">
      <c r="A42" s="84"/>
      <c r="B42" s="117" t="s">
        <v>73</v>
      </c>
      <c r="C42" s="115"/>
      <c r="D42" s="116"/>
      <c r="E42" s="115"/>
      <c r="F42" s="114"/>
      <c r="G42" s="114"/>
    </row>
    <row r="43" spans="1:11" ht="12.75" customHeight="1" x14ac:dyDescent="0.25">
      <c r="A43" s="84"/>
      <c r="B43" s="111" t="s">
        <v>75</v>
      </c>
      <c r="C43" s="112" t="s">
        <v>78</v>
      </c>
      <c r="D43" s="113">
        <v>6750</v>
      </c>
      <c r="E43" s="112" t="s">
        <v>82</v>
      </c>
      <c r="F43" s="114">
        <v>150</v>
      </c>
      <c r="G43" s="114">
        <f>(D43*F43)</f>
        <v>1012500</v>
      </c>
    </row>
    <row r="44" spans="1:11" ht="25.5" x14ac:dyDescent="0.25">
      <c r="A44" s="84"/>
      <c r="B44" s="118" t="s">
        <v>89</v>
      </c>
      <c r="C44" s="112" t="s">
        <v>78</v>
      </c>
      <c r="D44" s="113">
        <v>2250</v>
      </c>
      <c r="E44" s="112" t="s">
        <v>82</v>
      </c>
      <c r="F44" s="114">
        <v>389</v>
      </c>
      <c r="G44" s="114">
        <f>(D44*F44)</f>
        <v>875250</v>
      </c>
    </row>
    <row r="45" spans="1:11" ht="12.75" customHeight="1" x14ac:dyDescent="0.25">
      <c r="A45" s="84"/>
      <c r="B45" s="111" t="s">
        <v>74</v>
      </c>
      <c r="C45" s="115" t="s">
        <v>79</v>
      </c>
      <c r="D45" s="116">
        <v>20</v>
      </c>
      <c r="E45" s="115" t="s">
        <v>82</v>
      </c>
      <c r="F45" s="114">
        <v>38000</v>
      </c>
      <c r="G45" s="114">
        <f>(D45*F45)</f>
        <v>760000</v>
      </c>
    </row>
    <row r="46" spans="1:11" ht="13.5" customHeight="1" x14ac:dyDescent="0.25">
      <c r="A46" s="84"/>
      <c r="B46" s="119" t="s">
        <v>31</v>
      </c>
      <c r="C46" s="120"/>
      <c r="D46" s="120"/>
      <c r="E46" s="120"/>
      <c r="F46" s="121"/>
      <c r="G46" s="122">
        <f>SUM(G39:G45)</f>
        <v>2726840</v>
      </c>
    </row>
    <row r="47" spans="1:11" ht="12" customHeight="1" x14ac:dyDescent="0.25">
      <c r="A47" s="35"/>
      <c r="B47" s="89"/>
      <c r="C47" s="90"/>
      <c r="D47" s="90"/>
      <c r="E47" s="108"/>
      <c r="F47" s="91"/>
      <c r="G47" s="91"/>
    </row>
    <row r="48" spans="1:11" ht="12" customHeight="1" x14ac:dyDescent="0.25">
      <c r="A48" s="40"/>
      <c r="B48" s="85" t="s">
        <v>32</v>
      </c>
      <c r="C48" s="86"/>
      <c r="D48" s="87"/>
      <c r="E48" s="87"/>
      <c r="F48" s="88"/>
      <c r="G48" s="88"/>
    </row>
    <row r="49" spans="1:7" ht="24" customHeight="1" x14ac:dyDescent="0.25">
      <c r="A49" s="84"/>
      <c r="B49" s="92" t="s">
        <v>85</v>
      </c>
      <c r="C49" s="93" t="s">
        <v>29</v>
      </c>
      <c r="D49" s="93" t="s">
        <v>30</v>
      </c>
      <c r="E49" s="92" t="s">
        <v>17</v>
      </c>
      <c r="F49" s="93" t="s">
        <v>18</v>
      </c>
      <c r="G49" s="92" t="s">
        <v>19</v>
      </c>
    </row>
    <row r="50" spans="1:7" ht="12.75" customHeight="1" x14ac:dyDescent="0.25">
      <c r="A50" s="84"/>
      <c r="B50" s="99"/>
      <c r="C50" s="112"/>
      <c r="D50" s="114"/>
      <c r="E50" s="100"/>
      <c r="F50" s="125"/>
      <c r="G50" s="114"/>
    </row>
    <row r="51" spans="1:7" ht="12.75" customHeight="1" x14ac:dyDescent="0.25">
      <c r="A51" s="84"/>
      <c r="B51" s="99"/>
      <c r="C51" s="112"/>
      <c r="D51" s="114"/>
      <c r="E51" s="100"/>
      <c r="F51" s="125"/>
      <c r="G51" s="114"/>
    </row>
    <row r="52" spans="1:7" ht="12.75" customHeight="1" x14ac:dyDescent="0.25">
      <c r="A52" s="84"/>
      <c r="B52" s="99"/>
      <c r="C52" s="112"/>
      <c r="D52" s="114"/>
      <c r="E52" s="100"/>
      <c r="F52" s="125"/>
      <c r="G52" s="114"/>
    </row>
    <row r="53" spans="1:7" ht="13.5" customHeight="1" x14ac:dyDescent="0.25">
      <c r="A53" s="84"/>
      <c r="B53" s="104" t="s">
        <v>57</v>
      </c>
      <c r="C53" s="120"/>
      <c r="D53" s="120"/>
      <c r="E53" s="120"/>
      <c r="F53" s="121"/>
      <c r="G53" s="122">
        <f>+G50+G51+G52</f>
        <v>0</v>
      </c>
    </row>
    <row r="54" spans="1:7" ht="12" customHeight="1" x14ac:dyDescent="0.25">
      <c r="A54" s="35"/>
      <c r="B54" s="123"/>
      <c r="C54" s="123"/>
      <c r="D54" s="123"/>
      <c r="E54" s="123"/>
      <c r="F54" s="124"/>
      <c r="G54" s="124"/>
    </row>
    <row r="55" spans="1:7" ht="12" customHeight="1" x14ac:dyDescent="0.25">
      <c r="A55" s="61"/>
      <c r="B55" s="19" t="s">
        <v>34</v>
      </c>
      <c r="C55" s="20"/>
      <c r="D55" s="20"/>
      <c r="E55" s="20"/>
      <c r="F55" s="20"/>
      <c r="G55" s="34">
        <f>G24+G35+G46+G53+G29</f>
        <v>4476840</v>
      </c>
    </row>
    <row r="56" spans="1:7" ht="12" customHeight="1" x14ac:dyDescent="0.25">
      <c r="A56" s="61"/>
      <c r="B56" s="21" t="s">
        <v>35</v>
      </c>
      <c r="C56" s="13"/>
      <c r="D56" s="13"/>
      <c r="E56" s="13"/>
      <c r="F56" s="13"/>
      <c r="G56" s="22">
        <f>G55*0.05</f>
        <v>223842</v>
      </c>
    </row>
    <row r="57" spans="1:7" ht="12" customHeight="1" x14ac:dyDescent="0.25">
      <c r="A57" s="61"/>
      <c r="B57" s="23" t="s">
        <v>36</v>
      </c>
      <c r="C57" s="12"/>
      <c r="D57" s="12"/>
      <c r="E57" s="12"/>
      <c r="F57" s="12"/>
      <c r="G57" s="24">
        <f>G56+G55</f>
        <v>4700682</v>
      </c>
    </row>
    <row r="58" spans="1:7" ht="12" customHeight="1" x14ac:dyDescent="0.25">
      <c r="A58" s="61"/>
      <c r="B58" s="21" t="s">
        <v>37</v>
      </c>
      <c r="C58" s="13"/>
      <c r="D58" s="13"/>
      <c r="E58" s="13"/>
      <c r="F58" s="13"/>
      <c r="G58" s="22">
        <f>G12</f>
        <v>14480000</v>
      </c>
    </row>
    <row r="59" spans="1:7" ht="12" customHeight="1" x14ac:dyDescent="0.25">
      <c r="A59" s="61"/>
      <c r="B59" s="25" t="s">
        <v>38</v>
      </c>
      <c r="C59" s="26"/>
      <c r="D59" s="26"/>
      <c r="E59" s="26"/>
      <c r="F59" s="26"/>
      <c r="G59" s="27">
        <f>G58-G57</f>
        <v>9779318</v>
      </c>
    </row>
    <row r="60" spans="1:7" ht="12" customHeight="1" x14ac:dyDescent="0.25">
      <c r="A60" s="61"/>
      <c r="B60" s="17" t="s">
        <v>39</v>
      </c>
      <c r="C60" s="18"/>
      <c r="D60" s="18"/>
      <c r="E60" s="18"/>
      <c r="F60" s="18"/>
      <c r="G60" s="15"/>
    </row>
    <row r="61" spans="1:7" ht="12.75" customHeight="1" thickBot="1" x14ac:dyDescent="0.3">
      <c r="A61" s="61"/>
      <c r="B61" s="28"/>
      <c r="C61" s="18"/>
      <c r="D61" s="18"/>
      <c r="E61" s="18"/>
      <c r="F61" s="18"/>
      <c r="G61" s="15"/>
    </row>
    <row r="62" spans="1:7" ht="12" customHeight="1" x14ac:dyDescent="0.25">
      <c r="A62" s="61"/>
      <c r="B62" s="32" t="s">
        <v>40</v>
      </c>
      <c r="C62" s="62"/>
      <c r="D62" s="62"/>
      <c r="E62" s="62"/>
      <c r="F62" s="63"/>
      <c r="G62" s="15"/>
    </row>
    <row r="63" spans="1:7" ht="12" customHeight="1" x14ac:dyDescent="0.25">
      <c r="A63" s="61"/>
      <c r="B63" s="69" t="s">
        <v>41</v>
      </c>
      <c r="C63" s="30"/>
      <c r="D63" s="30"/>
      <c r="E63" s="30"/>
      <c r="F63" s="64"/>
      <c r="G63" s="15"/>
    </row>
    <row r="64" spans="1:7" ht="12" customHeight="1" x14ac:dyDescent="0.25">
      <c r="A64" s="61"/>
      <c r="B64" s="69" t="s">
        <v>42</v>
      </c>
      <c r="C64" s="30"/>
      <c r="D64" s="30"/>
      <c r="E64" s="30"/>
      <c r="F64" s="64"/>
      <c r="G64" s="15"/>
    </row>
    <row r="65" spans="1:7" ht="12" customHeight="1" x14ac:dyDescent="0.25">
      <c r="A65" s="61"/>
      <c r="B65" s="69" t="s">
        <v>43</v>
      </c>
      <c r="C65" s="30"/>
      <c r="D65" s="30"/>
      <c r="E65" s="30"/>
      <c r="F65" s="64"/>
      <c r="G65" s="15"/>
    </row>
    <row r="66" spans="1:7" ht="12" customHeight="1" x14ac:dyDescent="0.25">
      <c r="A66" s="61"/>
      <c r="B66" s="69" t="s">
        <v>44</v>
      </c>
      <c r="C66" s="30"/>
      <c r="D66" s="30"/>
      <c r="E66" s="30"/>
      <c r="F66" s="64"/>
      <c r="G66" s="15"/>
    </row>
    <row r="67" spans="1:7" ht="12" customHeight="1" x14ac:dyDescent="0.25">
      <c r="A67" s="61"/>
      <c r="B67" s="69" t="s">
        <v>45</v>
      </c>
      <c r="C67" s="30"/>
      <c r="D67" s="30"/>
      <c r="E67" s="30"/>
      <c r="F67" s="64"/>
      <c r="G67" s="15"/>
    </row>
    <row r="68" spans="1:7" ht="12.75" customHeight="1" thickBot="1" x14ac:dyDescent="0.3">
      <c r="A68" s="61"/>
      <c r="B68" s="70" t="s">
        <v>46</v>
      </c>
      <c r="C68" s="65"/>
      <c r="D68" s="65"/>
      <c r="E68" s="65"/>
      <c r="F68" s="66"/>
      <c r="G68" s="15"/>
    </row>
    <row r="69" spans="1:7" ht="12.75" customHeight="1" thickBot="1" x14ac:dyDescent="0.3">
      <c r="A69" s="61"/>
      <c r="B69" s="30"/>
      <c r="C69" s="30"/>
      <c r="D69" s="30"/>
      <c r="E69" s="30"/>
      <c r="F69" s="30"/>
      <c r="G69" s="15"/>
    </row>
    <row r="70" spans="1:7" ht="15" customHeight="1" thickBot="1" x14ac:dyDescent="0.3">
      <c r="A70" s="61"/>
      <c r="B70" s="142" t="s">
        <v>47</v>
      </c>
      <c r="C70" s="143"/>
      <c r="D70" s="144"/>
      <c r="E70" s="71"/>
      <c r="F70" s="67"/>
      <c r="G70" s="15"/>
    </row>
    <row r="71" spans="1:7" ht="12" customHeight="1" thickBot="1" x14ac:dyDescent="0.3">
      <c r="A71" s="61"/>
      <c r="B71" s="129" t="s">
        <v>33</v>
      </c>
      <c r="C71" s="130" t="s">
        <v>48</v>
      </c>
      <c r="D71" s="131" t="s">
        <v>49</v>
      </c>
      <c r="E71" s="71"/>
      <c r="F71" s="67"/>
      <c r="G71" s="15"/>
    </row>
    <row r="72" spans="1:7" ht="12" customHeight="1" x14ac:dyDescent="0.25">
      <c r="A72" s="61"/>
      <c r="B72" s="126" t="s">
        <v>50</v>
      </c>
      <c r="C72" s="127">
        <f>+G24</f>
        <v>1750000</v>
      </c>
      <c r="D72" s="128">
        <f>(C72/C78)</f>
        <v>0.37228640439834049</v>
      </c>
      <c r="E72" s="71"/>
      <c r="F72" s="67"/>
      <c r="G72" s="15"/>
    </row>
    <row r="73" spans="1:7" ht="12" customHeight="1" x14ac:dyDescent="0.25">
      <c r="A73" s="61"/>
      <c r="B73" s="72" t="s">
        <v>51</v>
      </c>
      <c r="C73" s="75">
        <f>+G29</f>
        <v>0</v>
      </c>
      <c r="D73" s="74">
        <v>0</v>
      </c>
      <c r="E73" s="71"/>
      <c r="F73" s="67"/>
      <c r="G73" s="15"/>
    </row>
    <row r="74" spans="1:7" ht="12" customHeight="1" x14ac:dyDescent="0.25">
      <c r="A74" s="61"/>
      <c r="B74" s="72" t="s">
        <v>52</v>
      </c>
      <c r="C74" s="73">
        <f>+G35</f>
        <v>0</v>
      </c>
      <c r="D74" s="74">
        <f>(C74/C78)</f>
        <v>0</v>
      </c>
      <c r="E74" s="71"/>
      <c r="F74" s="67"/>
      <c r="G74" s="15"/>
    </row>
    <row r="75" spans="1:7" ht="12" customHeight="1" x14ac:dyDescent="0.25">
      <c r="A75" s="61"/>
      <c r="B75" s="72" t="s">
        <v>28</v>
      </c>
      <c r="C75" s="73">
        <f>+G46</f>
        <v>2726840</v>
      </c>
      <c r="D75" s="74">
        <f>(C75/C78)</f>
        <v>0.58009454798261184</v>
      </c>
      <c r="E75" s="71"/>
      <c r="F75" s="67"/>
      <c r="G75" s="15"/>
    </row>
    <row r="76" spans="1:7" ht="12" customHeight="1" x14ac:dyDescent="0.25">
      <c r="A76" s="61"/>
      <c r="B76" s="72" t="s">
        <v>53</v>
      </c>
      <c r="C76" s="76">
        <f>+G53</f>
        <v>0</v>
      </c>
      <c r="D76" s="74">
        <f>(C76/C78)</f>
        <v>0</v>
      </c>
      <c r="E76" s="77"/>
      <c r="F76" s="14"/>
      <c r="G76" s="15"/>
    </row>
    <row r="77" spans="1:7" ht="12" customHeight="1" thickBot="1" x14ac:dyDescent="0.3">
      <c r="A77" s="61"/>
      <c r="B77" s="132" t="s">
        <v>54</v>
      </c>
      <c r="C77" s="133">
        <f>+G56</f>
        <v>223842</v>
      </c>
      <c r="D77" s="134">
        <f>(C77/C78)</f>
        <v>4.7619047619047616E-2</v>
      </c>
      <c r="E77" s="77"/>
      <c r="F77" s="14"/>
      <c r="G77" s="15"/>
    </row>
    <row r="78" spans="1:7" ht="12.75" customHeight="1" thickBot="1" x14ac:dyDescent="0.3">
      <c r="A78" s="61"/>
      <c r="B78" s="135" t="s">
        <v>55</v>
      </c>
      <c r="C78" s="136">
        <f>SUM(C72:C77)</f>
        <v>4700682</v>
      </c>
      <c r="D78" s="137">
        <f>SUM(D72:D77)</f>
        <v>1</v>
      </c>
      <c r="E78" s="77"/>
      <c r="F78" s="14"/>
      <c r="G78" s="15"/>
    </row>
    <row r="79" spans="1:7" ht="12" customHeight="1" x14ac:dyDescent="0.25">
      <c r="A79" s="61"/>
      <c r="B79" s="79"/>
      <c r="C79" s="80"/>
      <c r="D79" s="80"/>
      <c r="E79" s="80"/>
      <c r="F79" s="18"/>
      <c r="G79" s="15"/>
    </row>
    <row r="80" spans="1:7" ht="12.75" customHeight="1" thickBot="1" x14ac:dyDescent="0.3">
      <c r="A80" s="61"/>
      <c r="B80" s="29"/>
      <c r="C80" s="80"/>
      <c r="D80" s="80"/>
      <c r="E80" s="80"/>
      <c r="F80" s="18"/>
      <c r="G80" s="15"/>
    </row>
    <row r="81" spans="1:7" ht="12" customHeight="1" thickBot="1" x14ac:dyDescent="0.3">
      <c r="A81" s="84"/>
      <c r="B81" s="142" t="s">
        <v>84</v>
      </c>
      <c r="C81" s="143"/>
      <c r="D81" s="143"/>
      <c r="E81" s="144"/>
      <c r="F81" s="14"/>
      <c r="G81" s="15"/>
    </row>
    <row r="82" spans="1:7" ht="12" customHeight="1" x14ac:dyDescent="0.25">
      <c r="A82" s="61"/>
      <c r="B82" s="81" t="s">
        <v>83</v>
      </c>
      <c r="C82" s="138">
        <f>+D82*0.9</f>
        <v>7200</v>
      </c>
      <c r="D82" s="138">
        <f>+G9</f>
        <v>8000</v>
      </c>
      <c r="E82" s="139">
        <f>+D82*1.1</f>
        <v>8800</v>
      </c>
      <c r="F82" s="33"/>
      <c r="G82" s="16"/>
    </row>
    <row r="83" spans="1:7" ht="12.75" customHeight="1" thickBot="1" x14ac:dyDescent="0.3">
      <c r="A83" s="61"/>
      <c r="B83" s="78" t="s">
        <v>86</v>
      </c>
      <c r="C83" s="140">
        <f>(G57/C82)</f>
        <v>652.87249999999995</v>
      </c>
      <c r="D83" s="140">
        <f>(G57/D82)</f>
        <v>587.58524999999997</v>
      </c>
      <c r="E83" s="141">
        <f>(G57/E82)</f>
        <v>534.16840909090911</v>
      </c>
      <c r="F83" s="33"/>
      <c r="G83" s="16"/>
    </row>
    <row r="84" spans="1:7" ht="15.6" customHeight="1" x14ac:dyDescent="0.25">
      <c r="A84" s="61"/>
      <c r="B84" s="31" t="s">
        <v>56</v>
      </c>
      <c r="C84" s="30"/>
      <c r="D84" s="30"/>
      <c r="E84" s="30"/>
      <c r="F84" s="30"/>
      <c r="G84" s="30"/>
    </row>
  </sheetData>
  <mergeCells count="9">
    <mergeCell ref="B81:E81"/>
    <mergeCell ref="E13:F13"/>
    <mergeCell ref="E11:F11"/>
    <mergeCell ref="E10:F10"/>
    <mergeCell ref="E9:F9"/>
    <mergeCell ref="E14:F14"/>
    <mergeCell ref="E15:F15"/>
    <mergeCell ref="B17:G17"/>
    <mergeCell ref="B70:D7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Alvarado Almonacid Pilar Andrea</cp:lastModifiedBy>
  <dcterms:created xsi:type="dcterms:W3CDTF">2020-11-27T12:49:26Z</dcterms:created>
  <dcterms:modified xsi:type="dcterms:W3CDTF">2023-02-09T20:57:51Z</dcterms:modified>
</cp:coreProperties>
</file>