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ilvab\Desktop\PURRANQUE\FICHAS DE CULTIVO 2022\FICHAS DE CULTIVOS 2023\"/>
    </mc:Choice>
  </mc:AlternateContent>
  <bookViews>
    <workbookView xWindow="0" yWindow="0" windowWidth="19200" windowHeight="6720"/>
  </bookViews>
  <sheets>
    <sheet name="BOVINOS CARNE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33" i="1"/>
  <c r="F21" i="1"/>
  <c r="F23" i="1"/>
  <c r="G55" i="1" l="1"/>
  <c r="G33" i="1"/>
  <c r="F43" i="1" l="1"/>
  <c r="G11" i="1" l="1"/>
  <c r="G15" i="1" l="1"/>
  <c r="F88" i="1" l="1"/>
  <c r="F87" i="1"/>
  <c r="F86" i="1"/>
  <c r="G42" i="1"/>
  <c r="G43" i="1"/>
  <c r="G45" i="1"/>
  <c r="G46" i="1"/>
  <c r="G48" i="1"/>
  <c r="G23" i="1"/>
  <c r="G22" i="1"/>
  <c r="G21" i="1"/>
  <c r="F89" i="1" l="1"/>
  <c r="G62" i="1" l="1"/>
  <c r="G12" i="1"/>
  <c r="G57" i="1"/>
  <c r="C80" i="1" s="1"/>
  <c r="G24" i="1" l="1"/>
  <c r="C76" i="1" s="1"/>
  <c r="G51" i="1"/>
  <c r="C79" i="1" s="1"/>
  <c r="G37" i="1"/>
  <c r="C78" i="1" s="1"/>
  <c r="G59" i="1" l="1"/>
  <c r="G60" i="1" s="1"/>
  <c r="G61" i="1" l="1"/>
  <c r="G63" i="1" s="1"/>
  <c r="C81" i="1"/>
  <c r="C82" i="1" l="1"/>
  <c r="D79" i="1" l="1"/>
  <c r="D80" i="1"/>
  <c r="D78" i="1"/>
  <c r="D76" i="1"/>
  <c r="D81" i="1"/>
  <c r="D82" i="1" l="1"/>
</calcChain>
</file>

<file path=xl/sharedStrings.xml><?xml version="1.0" encoding="utf-8"?>
<sst xmlns="http://schemas.openxmlformats.org/spreadsheetml/2006/main" count="133" uniqueCount="102">
  <si>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</si>
  <si>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</si>
  <si>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</si>
  <si>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</si>
  <si>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</si>
  <si>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</si>
  <si>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</si>
  <si>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</si>
  <si>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</si>
  <si>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</si>
  <si>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</si>
  <si>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</si>
  <si>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</si>
  <si>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</si>
  <si>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</si>
  <si>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</si>
  <si>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</si>
  <si>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</si>
  <si>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</si>
  <si>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</si>
  <si>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</si>
  <si>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</si>
  <si>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</si>
  <si>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</si>
  <si>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</si>
  <si>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</si>
  <si>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</si>
  <si>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</si>
  <si>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</si>
  <si>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</si>
  <si>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</si>
  <si>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</si>
  <si>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</si>
  <si>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</si>
  <si>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</si>
  <si>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</si>
  <si>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</si>
  <si>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</si>
  <si>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</si>
  <si>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</si>
  <si>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</si>
  <si>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</si>
  <si>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</si>
  <si>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</si>
  <si>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</si>
  <si>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</si>
  <si>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</si>
  <si>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</si>
  <si>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</si>
  <si>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</si>
  <si>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</si>
  <si>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</si>
  <si>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</si>
  <si>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</si>
  <si>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</si>
  <si>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</si>
  <si>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MEDIO</t>
  </si>
  <si>
    <t>LOS LAGOS</t>
  </si>
  <si>
    <t>PURRANQUE</t>
  </si>
  <si>
    <t>FARMACOS</t>
  </si>
  <si>
    <t>Vacuna Clostridial(1)</t>
  </si>
  <si>
    <t>Frasco  500 cc</t>
  </si>
  <si>
    <t>Primavera</t>
  </si>
  <si>
    <t>Ivermectina(2)</t>
  </si>
  <si>
    <t>Frasco 500 cc</t>
  </si>
  <si>
    <t>Otoño y primavera</t>
  </si>
  <si>
    <t>ALIMENTACION</t>
  </si>
  <si>
    <t>Heno (3) sacos 25 kg</t>
  </si>
  <si>
    <t>kg MS</t>
  </si>
  <si>
    <t>invierno</t>
  </si>
  <si>
    <t>Traslados internos</t>
  </si>
  <si>
    <t>BOVINOS CARNE</t>
  </si>
  <si>
    <t>CLAVEL Y CRUZAS</t>
  </si>
  <si>
    <t>MERCADO INTERNO</t>
  </si>
  <si>
    <t>Agosto-Septiembre</t>
  </si>
  <si>
    <t>RENDIMIENTO:  (Kg. /Plantel)</t>
  </si>
  <si>
    <t>PRECIO ESPERADO ($/cabeza)</t>
  </si>
  <si>
    <t>INGRESO ESPERADO, CON IVA ($)</t>
  </si>
  <si>
    <t>DESTINO PRODUCCIÓN</t>
  </si>
  <si>
    <t>CATEGORIA</t>
  </si>
  <si>
    <t>Época</t>
  </si>
  <si>
    <t>Ternero/a (venta)</t>
  </si>
  <si>
    <t>Abril - Mayo</t>
  </si>
  <si>
    <t>Ternero/a (consumo)</t>
  </si>
  <si>
    <t>Abril-Julio</t>
  </si>
  <si>
    <t>Vaca desecho</t>
  </si>
  <si>
    <t>Ingresos  esperados</t>
  </si>
  <si>
    <t>(VER NOTA  3)</t>
  </si>
  <si>
    <t>Fertilizantes (sacos 25 kg )</t>
  </si>
  <si>
    <t>Otoño -primavera</t>
  </si>
  <si>
    <t xml:space="preserve">Manejo sanitario </t>
  </si>
  <si>
    <t>mano de obra labores generales</t>
  </si>
  <si>
    <t>Servicio de Maquinaria</t>
  </si>
  <si>
    <t>horas</t>
  </si>
  <si>
    <t>otño primavera</t>
  </si>
  <si>
    <t>kilos</t>
  </si>
  <si>
    <t>Cobustibles y lubricantes</t>
  </si>
  <si>
    <t>litros</t>
  </si>
  <si>
    <t>todo el año</t>
  </si>
  <si>
    <t>Concentrados</t>
  </si>
  <si>
    <t>tons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</si>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</sst>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_-;\-* #,##0_-;_-* &quot;-&quot;??_-;_-@_-"/>
    <numFmt numFmtId="169" formatCode="_-* #,##0.00_-;\-* #,##0.0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7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20" fillId="0" borderId="0" applyFont="0" applyFill="0" applyBorder="0" applyAlignment="0" applyProtection="0"/>
  </cellStyleXfs>
  <cellXfs count="15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horizontal="right" vertical="center" wrapText="1"/>
    </xf>
    <xf numFmtId="168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168" fontId="8" fillId="2" borderId="6" xfId="0" applyNumberFormat="1" applyFont="1" applyFill="1" applyBorder="1" applyAlignment="1">
      <alignment horizontal="left" vertical="center" wrapText="1"/>
    </xf>
    <xf numFmtId="167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169" fontId="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6" fillId="10" borderId="54" xfId="0" applyFont="1" applyFill="1" applyBorder="1" applyAlignment="1">
      <alignment horizontal="right" vertical="center"/>
    </xf>
    <xf numFmtId="17" fontId="16" fillId="0" borderId="54" xfId="0" applyNumberFormat="1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168" fontId="16" fillId="0" borderId="54" xfId="1" applyNumberFormat="1" applyFont="1" applyBorder="1" applyAlignment="1">
      <alignment horizontal="right" vertical="center"/>
    </xf>
    <xf numFmtId="14" fontId="16" fillId="0" borderId="54" xfId="0" applyNumberFormat="1" applyFont="1" applyBorder="1" applyAlignment="1">
      <alignment horizontal="right" vertical="center" wrapText="1"/>
    </xf>
    <xf numFmtId="0" fontId="16" fillId="0" borderId="54" xfId="0" applyFont="1" applyBorder="1" applyAlignment="1">
      <alignment horizontal="right" vertical="center" wrapText="1"/>
    </xf>
    <xf numFmtId="168" fontId="11" fillId="9" borderId="22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168" fontId="11" fillId="9" borderId="23" xfId="0" applyNumberFormat="1" applyFont="1" applyFill="1" applyBorder="1" applyAlignment="1">
      <alignment vertical="center"/>
    </xf>
    <xf numFmtId="168" fontId="11" fillId="9" borderId="53" xfId="0" applyNumberFormat="1" applyFont="1" applyFill="1" applyBorder="1" applyAlignment="1">
      <alignment vertical="center"/>
    </xf>
    <xf numFmtId="0" fontId="14" fillId="8" borderId="55" xfId="0" applyFont="1" applyFill="1" applyBorder="1" applyAlignment="1">
      <alignment vertical="center"/>
    </xf>
    <xf numFmtId="1" fontId="14" fillId="8" borderId="55" xfId="0" applyNumberFormat="1" applyFont="1" applyFill="1" applyBorder="1" applyAlignment="1">
      <alignment vertical="center"/>
    </xf>
    <xf numFmtId="167" fontId="14" fillId="8" borderId="55" xfId="0" applyNumberFormat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1" fillId="11" borderId="5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7" fontId="4" fillId="12" borderId="6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ilvab/CARPETA%20CLAUDIA%20PERSONAL/Downloads/FICHA%20TECNICA%202021-2022%20%20bovinos%20le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INOS LECHE"/>
    </sheetNames>
    <sheetDataSet>
      <sheetData sheetId="0">
        <row r="15">
          <cell r="G15" t="str">
            <v>Heladas y sequias eventualmente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10" workbookViewId="0">
      <selection activeCell="C87" sqref="C87"/>
    </sheetView>
  </sheetViews>
  <sheetFormatPr baseColWidth="10" defaultColWidth="10.81640625" defaultRowHeight="11.25" customHeight="1" x14ac:dyDescent="0.35"/>
  <cols>
    <col min="1" max="1" width="4.453125" style="71" customWidth="1"/>
    <col min="2" max="2" width="16.7265625" style="71" customWidth="1"/>
    <col min="3" max="3" width="19.453125" style="71" customWidth="1"/>
    <col min="4" max="4" width="9.453125" style="71" customWidth="1"/>
    <col min="5" max="5" width="14.453125" style="71" customWidth="1"/>
    <col min="6" max="6" width="11" style="71" customWidth="1"/>
    <col min="7" max="7" width="12.453125" style="71" customWidth="1"/>
    <col min="8" max="255" width="10.81640625" style="71" customWidth="1"/>
    <col min="256" max="16384" width="10.81640625" style="72"/>
  </cols>
  <sheetData>
    <row r="1" spans="1:7" ht="15" customHeight="1" x14ac:dyDescent="0.35">
      <c r="A1" s="70"/>
      <c r="B1" s="70"/>
      <c r="C1" s="70"/>
      <c r="D1" s="70"/>
      <c r="E1" s="70"/>
      <c r="F1" s="70"/>
      <c r="G1" s="70"/>
    </row>
    <row r="2" spans="1:7" ht="15" customHeight="1" x14ac:dyDescent="0.35">
      <c r="A2" s="70"/>
      <c r="B2" s="70"/>
      <c r="C2" s="70"/>
      <c r="D2" s="70"/>
      <c r="E2" s="70"/>
      <c r="F2" s="70"/>
      <c r="G2" s="70"/>
    </row>
    <row r="3" spans="1:7" ht="15" customHeight="1" x14ac:dyDescent="0.35">
      <c r="A3" s="70"/>
      <c r="B3" s="70"/>
      <c r="C3" s="70"/>
      <c r="D3" s="70"/>
      <c r="E3" s="70"/>
      <c r="F3" s="70"/>
      <c r="G3" s="70"/>
    </row>
    <row r="4" spans="1:7" ht="15" customHeight="1" x14ac:dyDescent="0.35">
      <c r="A4" s="70"/>
      <c r="B4" s="70"/>
      <c r="C4" s="70"/>
      <c r="D4" s="70"/>
      <c r="E4" s="70"/>
      <c r="F4" s="70"/>
      <c r="G4" s="70"/>
    </row>
    <row r="5" spans="1:7" ht="15" customHeight="1" x14ac:dyDescent="0.35">
      <c r="A5" s="70"/>
      <c r="B5" s="70"/>
      <c r="C5" s="70"/>
      <c r="D5" s="70"/>
      <c r="E5" s="70"/>
      <c r="F5" s="70"/>
      <c r="G5" s="70"/>
    </row>
    <row r="6" spans="1:7" ht="15" customHeight="1" x14ac:dyDescent="0.35">
      <c r="A6" s="70"/>
      <c r="B6" s="70"/>
      <c r="C6" s="70"/>
      <c r="D6" s="70"/>
      <c r="E6" s="70"/>
      <c r="F6" s="70"/>
      <c r="G6" s="70"/>
    </row>
    <row r="7" spans="1:7" ht="15" customHeight="1" x14ac:dyDescent="0.35">
      <c r="A7" s="70"/>
      <c r="B7" s="70"/>
      <c r="C7" s="70"/>
      <c r="D7" s="70"/>
      <c r="E7" s="70"/>
      <c r="F7" s="70"/>
      <c r="G7" s="70"/>
    </row>
    <row r="8" spans="1:7" ht="15" customHeight="1" x14ac:dyDescent="0.35">
      <c r="A8" s="70"/>
      <c r="B8" s="73"/>
      <c r="C8" s="74"/>
      <c r="D8" s="70"/>
      <c r="E8" s="74"/>
      <c r="F8" s="74"/>
      <c r="G8" s="74"/>
    </row>
    <row r="9" spans="1:7" ht="12" customHeight="1" x14ac:dyDescent="0.35">
      <c r="A9" s="75"/>
      <c r="B9" s="1" t="s">
        <v>0</v>
      </c>
      <c r="C9" s="136" t="s">
        <v>71</v>
      </c>
      <c r="D9" s="76"/>
      <c r="E9" s="154" t="s">
        <v>75</v>
      </c>
      <c r="F9" s="154"/>
      <c r="G9" s="138" t="s">
        <v>87</v>
      </c>
    </row>
    <row r="10" spans="1:7" ht="38.25" customHeight="1" x14ac:dyDescent="0.35">
      <c r="A10" s="75"/>
      <c r="B10" s="2" t="s">
        <v>1</v>
      </c>
      <c r="C10" s="137" t="s">
        <v>72</v>
      </c>
      <c r="D10" s="77"/>
      <c r="E10" s="153" t="s">
        <v>2</v>
      </c>
      <c r="F10" s="153"/>
      <c r="G10" s="139">
        <v>45383</v>
      </c>
    </row>
    <row r="11" spans="1:7" ht="18" customHeight="1" x14ac:dyDescent="0.35">
      <c r="A11" s="75"/>
      <c r="B11" s="2" t="s">
        <v>3</v>
      </c>
      <c r="C11" s="137" t="s">
        <v>56</v>
      </c>
      <c r="D11" s="77"/>
      <c r="E11" s="153" t="s">
        <v>76</v>
      </c>
      <c r="F11" s="153"/>
      <c r="G11" s="140" t="str">
        <f>+G9</f>
        <v>(VER NOTA  3)</v>
      </c>
    </row>
    <row r="12" spans="1:7" ht="11.25" customHeight="1" x14ac:dyDescent="0.35">
      <c r="A12" s="75"/>
      <c r="B12" s="2" t="s">
        <v>4</v>
      </c>
      <c r="C12" s="130" t="s">
        <v>57</v>
      </c>
      <c r="D12" s="77"/>
      <c r="E12" s="127" t="s">
        <v>77</v>
      </c>
      <c r="F12" s="127"/>
      <c r="G12" s="141">
        <f>+F89</f>
        <v>23400000</v>
      </c>
    </row>
    <row r="13" spans="1:7" ht="11.25" customHeight="1" x14ac:dyDescent="0.35">
      <c r="A13" s="75"/>
      <c r="B13" s="2" t="s">
        <v>5</v>
      </c>
      <c r="C13" s="137" t="s">
        <v>58</v>
      </c>
      <c r="D13" s="77"/>
      <c r="E13" s="153" t="s">
        <v>78</v>
      </c>
      <c r="F13" s="153"/>
      <c r="G13" s="140" t="s">
        <v>73</v>
      </c>
    </row>
    <row r="14" spans="1:7" ht="13.5" customHeight="1" x14ac:dyDescent="0.35">
      <c r="A14" s="75"/>
      <c r="B14" s="2" t="s">
        <v>6</v>
      </c>
      <c r="C14" s="137" t="s">
        <v>58</v>
      </c>
      <c r="D14" s="77"/>
      <c r="E14" s="153" t="s">
        <v>7</v>
      </c>
      <c r="F14" s="153"/>
      <c r="G14" s="142">
        <v>45383</v>
      </c>
    </row>
    <row r="15" spans="1:7" ht="25.5" customHeight="1" x14ac:dyDescent="0.35">
      <c r="A15" s="75"/>
      <c r="B15" s="2" t="s">
        <v>8</v>
      </c>
      <c r="C15" s="79" t="s">
        <v>101</v>
      </c>
      <c r="D15" s="77"/>
      <c r="E15" s="155" t="s">
        <v>9</v>
      </c>
      <c r="F15" s="155"/>
      <c r="G15" s="143" t="str">
        <f>+'[1]BOVINOS LECHE'!$G$15</f>
        <v>Heladas y sequias eventualmente</v>
      </c>
    </row>
    <row r="16" spans="1:7" ht="12" customHeight="1" x14ac:dyDescent="0.35">
      <c r="A16" s="70"/>
      <c r="B16" s="82"/>
      <c r="C16" s="83"/>
      <c r="D16" s="6"/>
      <c r="E16" s="84"/>
      <c r="F16" s="84"/>
      <c r="G16" s="85"/>
    </row>
    <row r="17" spans="1:7" ht="12" customHeight="1" x14ac:dyDescent="0.35">
      <c r="A17" s="86"/>
      <c r="B17" s="156" t="s">
        <v>10</v>
      </c>
      <c r="C17" s="157"/>
      <c r="D17" s="157"/>
      <c r="E17" s="157"/>
      <c r="F17" s="157"/>
      <c r="G17" s="157"/>
    </row>
    <row r="18" spans="1:7" ht="12" customHeight="1" x14ac:dyDescent="0.35">
      <c r="A18" s="70"/>
      <c r="B18" s="87"/>
      <c r="C18" s="88"/>
      <c r="D18" s="88"/>
      <c r="E18" s="88"/>
      <c r="F18" s="89"/>
      <c r="G18" s="89"/>
    </row>
    <row r="19" spans="1:7" ht="12" customHeight="1" x14ac:dyDescent="0.35">
      <c r="A19" s="75"/>
      <c r="B19" s="4" t="s">
        <v>11</v>
      </c>
      <c r="C19" s="5"/>
      <c r="D19" s="6"/>
      <c r="E19" s="6"/>
      <c r="F19" s="6"/>
      <c r="G19" s="6"/>
    </row>
    <row r="20" spans="1:7" ht="24" customHeight="1" x14ac:dyDescent="0.35">
      <c r="A20" s="86"/>
      <c r="B20" s="7" t="s">
        <v>12</v>
      </c>
      <c r="C20" s="7" t="s">
        <v>13</v>
      </c>
      <c r="D20" s="7" t="s">
        <v>14</v>
      </c>
      <c r="E20" s="7" t="s">
        <v>15</v>
      </c>
      <c r="F20" s="7" t="s">
        <v>16</v>
      </c>
      <c r="G20" s="7" t="s">
        <v>17</v>
      </c>
    </row>
    <row r="21" spans="1:7" ht="12.75" customHeight="1" x14ac:dyDescent="0.35">
      <c r="A21" s="86"/>
      <c r="B21" s="126" t="s">
        <v>90</v>
      </c>
      <c r="C21" s="112" t="s">
        <v>18</v>
      </c>
      <c r="D21" s="126">
        <v>12</v>
      </c>
      <c r="E21" s="126" t="s">
        <v>89</v>
      </c>
      <c r="F21" s="128">
        <f>19000+2337</f>
        <v>21337</v>
      </c>
      <c r="G21" s="128">
        <f>D21*F21</f>
        <v>256044</v>
      </c>
    </row>
    <row r="22" spans="1:7" ht="11" customHeight="1" x14ac:dyDescent="0.35">
      <c r="A22" s="86"/>
      <c r="B22" s="126"/>
      <c r="C22" s="112"/>
      <c r="D22" s="126"/>
      <c r="E22" s="126"/>
      <c r="F22" s="128"/>
      <c r="G22" s="128">
        <f>D22*F22</f>
        <v>0</v>
      </c>
    </row>
    <row r="23" spans="1:7" ht="20.5" customHeight="1" x14ac:dyDescent="0.35">
      <c r="A23" s="86"/>
      <c r="B23" s="126" t="s">
        <v>91</v>
      </c>
      <c r="C23" s="112" t="s">
        <v>18</v>
      </c>
      <c r="D23" s="126">
        <v>172.5</v>
      </c>
      <c r="E23" s="126" t="s">
        <v>74</v>
      </c>
      <c r="F23" s="128">
        <f>+F21</f>
        <v>21337</v>
      </c>
      <c r="G23" s="128">
        <f>D23*F23</f>
        <v>3680632.5</v>
      </c>
    </row>
    <row r="24" spans="1:7" ht="12.75" customHeight="1" x14ac:dyDescent="0.35">
      <c r="A24" s="86"/>
      <c r="B24" s="8" t="s">
        <v>19</v>
      </c>
      <c r="C24" s="9"/>
      <c r="D24" s="9"/>
      <c r="E24" s="9"/>
      <c r="F24" s="10"/>
      <c r="G24" s="11">
        <f>SUM(G21:G23)</f>
        <v>3936676.5</v>
      </c>
    </row>
    <row r="25" spans="1:7" ht="12" customHeight="1" x14ac:dyDescent="0.35">
      <c r="A25" s="70"/>
      <c r="B25" s="87"/>
      <c r="C25" s="89"/>
      <c r="D25" s="89"/>
      <c r="E25" s="89"/>
      <c r="F25" s="92"/>
      <c r="G25" s="92"/>
    </row>
    <row r="26" spans="1:7" ht="12" customHeight="1" x14ac:dyDescent="0.35">
      <c r="A26" s="75"/>
      <c r="B26" s="12" t="s">
        <v>20</v>
      </c>
      <c r="C26" s="13"/>
      <c r="D26" s="14"/>
      <c r="E26" s="14"/>
      <c r="F26" s="15"/>
      <c r="G26" s="15"/>
    </row>
    <row r="27" spans="1:7" ht="24" customHeight="1" x14ac:dyDescent="0.35">
      <c r="A27" s="75"/>
      <c r="B27" s="16" t="s">
        <v>12</v>
      </c>
      <c r="C27" s="17" t="s">
        <v>13</v>
      </c>
      <c r="D27" s="17" t="s">
        <v>14</v>
      </c>
      <c r="E27" s="16" t="s">
        <v>15</v>
      </c>
      <c r="F27" s="17" t="s">
        <v>16</v>
      </c>
      <c r="G27" s="16" t="s">
        <v>17</v>
      </c>
    </row>
    <row r="28" spans="1:7" ht="12" customHeight="1" x14ac:dyDescent="0.35">
      <c r="A28" s="75"/>
      <c r="B28" s="18"/>
      <c r="C28" s="19" t="s">
        <v>55</v>
      </c>
      <c r="D28" s="19"/>
      <c r="E28" s="19"/>
      <c r="F28" s="18"/>
      <c r="G28" s="18"/>
    </row>
    <row r="29" spans="1:7" ht="12" customHeight="1" x14ac:dyDescent="0.35">
      <c r="A29" s="75"/>
      <c r="B29" s="20" t="s">
        <v>21</v>
      </c>
      <c r="C29" s="21"/>
      <c r="D29" s="21"/>
      <c r="E29" s="21"/>
      <c r="F29" s="22"/>
      <c r="G29" s="22"/>
    </row>
    <row r="30" spans="1:7" ht="12" customHeight="1" x14ac:dyDescent="0.35">
      <c r="A30" s="70"/>
      <c r="B30" s="93"/>
      <c r="C30" s="94"/>
      <c r="D30" s="94"/>
      <c r="E30" s="94"/>
      <c r="F30" s="95"/>
      <c r="G30" s="95"/>
    </row>
    <row r="31" spans="1:7" ht="12" customHeight="1" x14ac:dyDescent="0.35">
      <c r="A31" s="75"/>
      <c r="B31" s="12" t="s">
        <v>22</v>
      </c>
      <c r="C31" s="13"/>
      <c r="D31" s="14"/>
      <c r="E31" s="14"/>
      <c r="F31" s="15"/>
      <c r="G31" s="15"/>
    </row>
    <row r="32" spans="1:7" ht="24" customHeight="1" x14ac:dyDescent="0.35">
      <c r="A32" s="75"/>
      <c r="B32" s="23" t="s">
        <v>12</v>
      </c>
      <c r="C32" s="23" t="s">
        <v>13</v>
      </c>
      <c r="D32" s="23" t="s">
        <v>14</v>
      </c>
      <c r="E32" s="23" t="s">
        <v>15</v>
      </c>
      <c r="F32" s="24" t="s">
        <v>16</v>
      </c>
      <c r="G32" s="23" t="s">
        <v>17</v>
      </c>
    </row>
    <row r="33" spans="1:11" ht="12.75" customHeight="1" x14ac:dyDescent="0.35">
      <c r="A33" s="86"/>
      <c r="B33" s="78" t="s">
        <v>92</v>
      </c>
      <c r="C33" s="112" t="s">
        <v>93</v>
      </c>
      <c r="D33" s="78">
        <v>20</v>
      </c>
      <c r="E33" s="130" t="s">
        <v>94</v>
      </c>
      <c r="F33" s="129">
        <f>37500+4613</f>
        <v>42113</v>
      </c>
      <c r="G33" s="129">
        <f>+F33*D33</f>
        <v>842260</v>
      </c>
    </row>
    <row r="34" spans="1:11" ht="12.75" customHeight="1" x14ac:dyDescent="0.35">
      <c r="A34" s="86"/>
      <c r="B34" s="90"/>
      <c r="C34" s="3"/>
      <c r="D34" s="91"/>
      <c r="E34" s="79"/>
      <c r="F34" s="80"/>
      <c r="G34" s="80"/>
    </row>
    <row r="35" spans="1:11" ht="25.5" customHeight="1" x14ac:dyDescent="0.35">
      <c r="A35" s="86"/>
      <c r="B35" s="90"/>
      <c r="C35" s="3"/>
      <c r="D35" s="91"/>
      <c r="E35" s="79"/>
      <c r="F35" s="80"/>
      <c r="G35" s="80"/>
    </row>
    <row r="36" spans="1:11" ht="12.75" customHeight="1" x14ac:dyDescent="0.35">
      <c r="A36" s="86"/>
      <c r="B36" s="96"/>
      <c r="C36" s="97"/>
      <c r="D36" s="98"/>
      <c r="E36" s="99"/>
      <c r="F36" s="100"/>
      <c r="G36" s="100"/>
    </row>
    <row r="37" spans="1:11" ht="12.75" customHeight="1" x14ac:dyDescent="0.35">
      <c r="A37" s="75"/>
      <c r="B37" s="25" t="s">
        <v>23</v>
      </c>
      <c r="C37" s="26"/>
      <c r="D37" s="26"/>
      <c r="E37" s="26"/>
      <c r="F37" s="27"/>
      <c r="G37" s="28">
        <f>SUM(G33:G36)</f>
        <v>842260</v>
      </c>
    </row>
    <row r="38" spans="1:11" ht="12" customHeight="1" x14ac:dyDescent="0.35">
      <c r="A38" s="70"/>
      <c r="B38" s="93"/>
      <c r="C38" s="94"/>
      <c r="D38" s="94"/>
      <c r="E38" s="94"/>
      <c r="F38" s="95"/>
      <c r="G38" s="95"/>
    </row>
    <row r="39" spans="1:11" ht="12" customHeight="1" x14ac:dyDescent="0.35">
      <c r="A39" s="75"/>
      <c r="B39" s="12" t="s">
        <v>24</v>
      </c>
      <c r="C39" s="13"/>
      <c r="D39" s="14"/>
      <c r="E39" s="14"/>
      <c r="F39" s="15"/>
      <c r="G39" s="15"/>
    </row>
    <row r="40" spans="1:11" ht="24" customHeight="1" x14ac:dyDescent="0.35">
      <c r="A40" s="75"/>
      <c r="B40" s="24" t="s">
        <v>25</v>
      </c>
      <c r="C40" s="24" t="s">
        <v>26</v>
      </c>
      <c r="D40" s="24" t="s">
        <v>27</v>
      </c>
      <c r="E40" s="24" t="s">
        <v>15</v>
      </c>
      <c r="F40" s="24" t="s">
        <v>16</v>
      </c>
      <c r="G40" s="24" t="s">
        <v>17</v>
      </c>
      <c r="K40" s="101"/>
    </row>
    <row r="41" spans="1:11" ht="12.75" customHeight="1" x14ac:dyDescent="0.35">
      <c r="A41" s="86"/>
      <c r="B41" s="29" t="s">
        <v>59</v>
      </c>
      <c r="C41" s="29"/>
      <c r="D41" s="29"/>
      <c r="E41" s="29"/>
      <c r="F41" s="131"/>
      <c r="G41" s="131"/>
      <c r="K41" s="101"/>
    </row>
    <row r="42" spans="1:11" ht="12.75" customHeight="1" x14ac:dyDescent="0.35">
      <c r="A42" s="86"/>
      <c r="B42" s="81" t="s">
        <v>60</v>
      </c>
      <c r="C42" s="104" t="s">
        <v>61</v>
      </c>
      <c r="D42" s="81">
        <v>3</v>
      </c>
      <c r="E42" s="104" t="s">
        <v>62</v>
      </c>
      <c r="F42" s="158">
        <v>19050</v>
      </c>
      <c r="G42" s="158">
        <f t="shared" ref="G42:G43" si="0">+F42*D42</f>
        <v>57150</v>
      </c>
    </row>
    <row r="43" spans="1:11" ht="12.75" customHeight="1" x14ac:dyDescent="0.35">
      <c r="A43" s="86"/>
      <c r="B43" s="133" t="s">
        <v>63</v>
      </c>
      <c r="C43" s="104" t="s">
        <v>64</v>
      </c>
      <c r="D43" s="81">
        <v>2</v>
      </c>
      <c r="E43" s="104" t="s">
        <v>65</v>
      </c>
      <c r="F43" s="158">
        <f>42000*1.025</f>
        <v>43049.999999999993</v>
      </c>
      <c r="G43" s="158">
        <f t="shared" si="0"/>
        <v>86099.999999999985</v>
      </c>
    </row>
    <row r="44" spans="1:11" ht="12.75" customHeight="1" x14ac:dyDescent="0.35">
      <c r="A44" s="86"/>
      <c r="B44" s="81" t="s">
        <v>66</v>
      </c>
      <c r="C44" s="104"/>
      <c r="D44" s="81"/>
      <c r="E44" s="104"/>
      <c r="F44" s="134"/>
      <c r="G44" s="134"/>
    </row>
    <row r="45" spans="1:11" ht="12.75" customHeight="1" x14ac:dyDescent="0.35">
      <c r="A45" s="86"/>
      <c r="B45" s="81" t="s">
        <v>67</v>
      </c>
      <c r="C45" s="135" t="s">
        <v>68</v>
      </c>
      <c r="D45" s="81">
        <v>17500</v>
      </c>
      <c r="E45" s="104" t="s">
        <v>69</v>
      </c>
      <c r="F45" s="132">
        <f>174+21.4</f>
        <v>195.4</v>
      </c>
      <c r="G45" s="132">
        <f t="shared" ref="G45:G46" si="1">+F45*D45</f>
        <v>3419500</v>
      </c>
    </row>
    <row r="46" spans="1:11" ht="12.75" customHeight="1" x14ac:dyDescent="0.35">
      <c r="A46" s="86"/>
      <c r="B46" s="133" t="s">
        <v>99</v>
      </c>
      <c r="C46" s="135" t="s">
        <v>95</v>
      </c>
      <c r="D46" s="81">
        <v>15000</v>
      </c>
      <c r="E46" s="104" t="s">
        <v>69</v>
      </c>
      <c r="F46" s="132">
        <f>369+45.38</f>
        <v>414.38</v>
      </c>
      <c r="G46" s="132">
        <f t="shared" si="1"/>
        <v>6215700</v>
      </c>
    </row>
    <row r="47" spans="1:11" ht="12.75" customHeight="1" x14ac:dyDescent="0.35">
      <c r="A47" s="86"/>
      <c r="B47" s="81" t="s">
        <v>29</v>
      </c>
      <c r="C47" s="104"/>
      <c r="D47" s="81"/>
      <c r="E47" s="104"/>
      <c r="F47" s="134"/>
      <c r="G47" s="134"/>
    </row>
    <row r="48" spans="1:11" ht="12.75" customHeight="1" x14ac:dyDescent="0.35">
      <c r="A48" s="86"/>
      <c r="B48" s="81" t="s">
        <v>88</v>
      </c>
      <c r="C48" s="135" t="s">
        <v>100</v>
      </c>
      <c r="D48" s="81">
        <v>2</v>
      </c>
      <c r="E48" s="104" t="s">
        <v>65</v>
      </c>
      <c r="F48" s="132">
        <v>861520</v>
      </c>
      <c r="G48" s="132">
        <f t="shared" ref="G48" si="2">+F48*D48</f>
        <v>1723040</v>
      </c>
    </row>
    <row r="49" spans="1:7" ht="12.75" customHeight="1" x14ac:dyDescent="0.35">
      <c r="A49" s="86"/>
      <c r="B49" s="133" t="s">
        <v>70</v>
      </c>
      <c r="C49" s="135"/>
      <c r="D49" s="81"/>
      <c r="E49" s="104"/>
      <c r="F49" s="132"/>
      <c r="G49" s="132"/>
    </row>
    <row r="50" spans="1:7" ht="12.75" customHeight="1" x14ac:dyDescent="0.35">
      <c r="A50" s="86"/>
      <c r="B50" s="105"/>
      <c r="C50" s="106"/>
      <c r="D50" s="107"/>
      <c r="E50" s="106"/>
      <c r="F50" s="108"/>
      <c r="G50" s="108"/>
    </row>
    <row r="51" spans="1:7" ht="13.5" customHeight="1" x14ac:dyDescent="0.35">
      <c r="A51" s="75"/>
      <c r="B51" s="30" t="s">
        <v>28</v>
      </c>
      <c r="C51" s="31"/>
      <c r="D51" s="31"/>
      <c r="E51" s="31"/>
      <c r="F51" s="32"/>
      <c r="G51" s="33">
        <f>SUM(G41:G50)</f>
        <v>11501490</v>
      </c>
    </row>
    <row r="52" spans="1:7" ht="12" customHeight="1" x14ac:dyDescent="0.35">
      <c r="A52" s="70"/>
      <c r="B52" s="93"/>
      <c r="C52" s="94"/>
      <c r="D52" s="94"/>
      <c r="E52" s="109"/>
      <c r="F52" s="95"/>
      <c r="G52" s="95"/>
    </row>
    <row r="53" spans="1:7" ht="12" customHeight="1" x14ac:dyDescent="0.35">
      <c r="A53" s="75"/>
      <c r="B53" s="12" t="s">
        <v>29</v>
      </c>
      <c r="C53" s="13"/>
      <c r="D53" s="14"/>
      <c r="E53" s="14"/>
      <c r="F53" s="15"/>
      <c r="G53" s="15"/>
    </row>
    <row r="54" spans="1:7" ht="24" customHeight="1" x14ac:dyDescent="0.35">
      <c r="A54" s="75"/>
      <c r="B54" s="23" t="s">
        <v>30</v>
      </c>
      <c r="C54" s="24" t="s">
        <v>26</v>
      </c>
      <c r="D54" s="24" t="s">
        <v>27</v>
      </c>
      <c r="E54" s="23" t="s">
        <v>15</v>
      </c>
      <c r="F54" s="24" t="s">
        <v>16</v>
      </c>
      <c r="G54" s="23" t="s">
        <v>17</v>
      </c>
    </row>
    <row r="55" spans="1:7" ht="12.75" customHeight="1" x14ac:dyDescent="0.35">
      <c r="A55" s="86"/>
      <c r="B55" s="90" t="s">
        <v>96</v>
      </c>
      <c r="C55" s="102" t="s">
        <v>97</v>
      </c>
      <c r="D55" s="103">
        <v>500</v>
      </c>
      <c r="E55" s="3" t="s">
        <v>98</v>
      </c>
      <c r="F55" s="110">
        <v>1250</v>
      </c>
      <c r="G55" s="103">
        <f>+F55*D55</f>
        <v>625000</v>
      </c>
    </row>
    <row r="56" spans="1:7" ht="19.5" customHeight="1" x14ac:dyDescent="0.35">
      <c r="A56" s="86"/>
      <c r="B56" s="111" t="s">
        <v>31</v>
      </c>
      <c r="C56" s="104"/>
      <c r="D56" s="103"/>
      <c r="E56" s="112"/>
      <c r="F56" s="110"/>
      <c r="G56" s="103"/>
    </row>
    <row r="57" spans="1:7" ht="13.5" customHeight="1" x14ac:dyDescent="0.35">
      <c r="A57" s="75"/>
      <c r="B57" s="34" t="s">
        <v>32</v>
      </c>
      <c r="C57" s="35"/>
      <c r="D57" s="35"/>
      <c r="E57" s="35"/>
      <c r="F57" s="36"/>
      <c r="G57" s="37">
        <f>SUM(G55)</f>
        <v>625000</v>
      </c>
    </row>
    <row r="58" spans="1:7" ht="12" customHeight="1" x14ac:dyDescent="0.35">
      <c r="A58" s="70"/>
      <c r="B58" s="113"/>
      <c r="C58" s="113"/>
      <c r="D58" s="113"/>
      <c r="E58" s="113"/>
      <c r="F58" s="114"/>
      <c r="G58" s="114"/>
    </row>
    <row r="59" spans="1:7" ht="12" customHeight="1" x14ac:dyDescent="0.35">
      <c r="A59" s="115"/>
      <c r="B59" s="49" t="s">
        <v>33</v>
      </c>
      <c r="C59" s="50"/>
      <c r="D59" s="50"/>
      <c r="E59" s="50"/>
      <c r="F59" s="50"/>
      <c r="G59" s="51">
        <f>G24+G37+G51+G57</f>
        <v>16905426.5</v>
      </c>
    </row>
    <row r="60" spans="1:7" ht="12" customHeight="1" x14ac:dyDescent="0.35">
      <c r="A60" s="115"/>
      <c r="B60" s="52" t="s">
        <v>34</v>
      </c>
      <c r="C60" s="39"/>
      <c r="D60" s="39"/>
      <c r="E60" s="39"/>
      <c r="F60" s="39"/>
      <c r="G60" s="53">
        <f>G59*0.05</f>
        <v>845271.32500000007</v>
      </c>
    </row>
    <row r="61" spans="1:7" ht="12" customHeight="1" x14ac:dyDescent="0.35">
      <c r="A61" s="115"/>
      <c r="B61" s="54" t="s">
        <v>35</v>
      </c>
      <c r="C61" s="38"/>
      <c r="D61" s="38"/>
      <c r="E61" s="38"/>
      <c r="F61" s="38"/>
      <c r="G61" s="55">
        <f>G60+G59</f>
        <v>17750697.824999999</v>
      </c>
    </row>
    <row r="62" spans="1:7" ht="12" customHeight="1" x14ac:dyDescent="0.35">
      <c r="A62" s="115"/>
      <c r="B62" s="52" t="s">
        <v>36</v>
      </c>
      <c r="C62" s="39"/>
      <c r="D62" s="39"/>
      <c r="E62" s="39"/>
      <c r="F62" s="39"/>
      <c r="G62" s="53">
        <f>+F89</f>
        <v>23400000</v>
      </c>
    </row>
    <row r="63" spans="1:7" ht="12" customHeight="1" x14ac:dyDescent="0.35">
      <c r="A63" s="115"/>
      <c r="B63" s="56" t="s">
        <v>37</v>
      </c>
      <c r="C63" s="57"/>
      <c r="D63" s="57"/>
      <c r="E63" s="57"/>
      <c r="F63" s="57"/>
      <c r="G63" s="58">
        <f>G62-G61</f>
        <v>5649302.1750000007</v>
      </c>
    </row>
    <row r="64" spans="1:7" ht="12" customHeight="1" x14ac:dyDescent="0.35">
      <c r="A64" s="115"/>
      <c r="B64" s="47" t="s">
        <v>38</v>
      </c>
      <c r="C64" s="48"/>
      <c r="D64" s="48"/>
      <c r="E64" s="48"/>
      <c r="F64" s="48"/>
      <c r="G64" s="45"/>
    </row>
    <row r="65" spans="1:7" ht="12.75" customHeight="1" thickBot="1" x14ac:dyDescent="0.4">
      <c r="A65" s="115"/>
      <c r="B65" s="59"/>
      <c r="C65" s="48"/>
      <c r="D65" s="48"/>
      <c r="E65" s="48"/>
      <c r="F65" s="48"/>
      <c r="G65" s="45"/>
    </row>
    <row r="66" spans="1:7" ht="12" customHeight="1" x14ac:dyDescent="0.35">
      <c r="A66" s="115"/>
      <c r="B66" s="67" t="s">
        <v>39</v>
      </c>
      <c r="C66" s="116"/>
      <c r="D66" s="116"/>
      <c r="E66" s="116"/>
      <c r="F66" s="117"/>
      <c r="G66" s="45"/>
    </row>
    <row r="67" spans="1:7" ht="12" customHeight="1" x14ac:dyDescent="0.35">
      <c r="A67" s="115"/>
      <c r="B67" s="68" t="s">
        <v>40</v>
      </c>
      <c r="C67" s="66"/>
      <c r="D67" s="66"/>
      <c r="E67" s="66"/>
      <c r="F67" s="118"/>
      <c r="G67" s="45"/>
    </row>
    <row r="68" spans="1:7" ht="12" customHeight="1" x14ac:dyDescent="0.35">
      <c r="A68" s="115"/>
      <c r="B68" s="68" t="s">
        <v>41</v>
      </c>
      <c r="C68" s="66"/>
      <c r="D68" s="66"/>
      <c r="E68" s="66"/>
      <c r="F68" s="118"/>
      <c r="G68" s="45"/>
    </row>
    <row r="69" spans="1:7" ht="12" customHeight="1" x14ac:dyDescent="0.35">
      <c r="A69" s="115"/>
      <c r="B69" s="68" t="s">
        <v>42</v>
      </c>
      <c r="C69" s="66"/>
      <c r="D69" s="66"/>
      <c r="E69" s="66"/>
      <c r="F69" s="118"/>
      <c r="G69" s="45"/>
    </row>
    <row r="70" spans="1:7" ht="12" customHeight="1" x14ac:dyDescent="0.35">
      <c r="A70" s="115"/>
      <c r="B70" s="68" t="s">
        <v>43</v>
      </c>
      <c r="C70" s="66"/>
      <c r="D70" s="66"/>
      <c r="E70" s="66"/>
      <c r="F70" s="118"/>
      <c r="G70" s="45"/>
    </row>
    <row r="71" spans="1:7" ht="12" customHeight="1" x14ac:dyDescent="0.35">
      <c r="A71" s="115"/>
      <c r="B71" s="68" t="s">
        <v>44</v>
      </c>
      <c r="C71" s="66"/>
      <c r="D71" s="66"/>
      <c r="E71" s="66"/>
      <c r="F71" s="118"/>
      <c r="G71" s="45"/>
    </row>
    <row r="72" spans="1:7" ht="12.75" customHeight="1" thickBot="1" x14ac:dyDescent="0.4">
      <c r="A72" s="115"/>
      <c r="B72" s="69" t="s">
        <v>45</v>
      </c>
      <c r="C72" s="119"/>
      <c r="D72" s="119"/>
      <c r="E72" s="119"/>
      <c r="F72" s="120"/>
      <c r="G72" s="45"/>
    </row>
    <row r="73" spans="1:7" ht="12.75" customHeight="1" x14ac:dyDescent="0.35">
      <c r="A73" s="115"/>
      <c r="B73" s="66"/>
      <c r="C73" s="66"/>
      <c r="D73" s="66"/>
      <c r="E73" s="66"/>
      <c r="F73" s="66"/>
      <c r="G73" s="45"/>
    </row>
    <row r="74" spans="1:7" ht="15" customHeight="1" thickBot="1" x14ac:dyDescent="0.4">
      <c r="A74" s="115"/>
      <c r="B74" s="151" t="s">
        <v>46</v>
      </c>
      <c r="C74" s="152"/>
      <c r="D74" s="121"/>
      <c r="E74" s="122"/>
      <c r="F74" s="122"/>
      <c r="G74" s="45"/>
    </row>
    <row r="75" spans="1:7" ht="12" customHeight="1" x14ac:dyDescent="0.35">
      <c r="A75" s="115"/>
      <c r="B75" s="61" t="s">
        <v>30</v>
      </c>
      <c r="C75" s="40" t="s">
        <v>47</v>
      </c>
      <c r="D75" s="123" t="s">
        <v>48</v>
      </c>
      <c r="E75" s="122"/>
      <c r="F75" s="122"/>
      <c r="G75" s="45"/>
    </row>
    <row r="76" spans="1:7" ht="12" customHeight="1" x14ac:dyDescent="0.35">
      <c r="A76" s="115"/>
      <c r="B76" s="62" t="s">
        <v>49</v>
      </c>
      <c r="C76" s="41">
        <f>+G24</f>
        <v>3936676.5</v>
      </c>
      <c r="D76" s="124">
        <f>(C76/C82)</f>
        <v>0.22177587263389742</v>
      </c>
      <c r="E76" s="122"/>
      <c r="F76" s="122"/>
      <c r="G76" s="45"/>
    </row>
    <row r="77" spans="1:7" ht="12" customHeight="1" x14ac:dyDescent="0.35">
      <c r="A77" s="115"/>
      <c r="B77" s="62" t="s">
        <v>50</v>
      </c>
      <c r="C77" s="42">
        <v>0</v>
      </c>
      <c r="D77" s="124">
        <v>0</v>
      </c>
      <c r="E77" s="122"/>
      <c r="F77" s="122"/>
      <c r="G77" s="45"/>
    </row>
    <row r="78" spans="1:7" ht="12" customHeight="1" x14ac:dyDescent="0.35">
      <c r="A78" s="115"/>
      <c r="B78" s="62" t="s">
        <v>51</v>
      </c>
      <c r="C78" s="41">
        <f>+G37</f>
        <v>842260</v>
      </c>
      <c r="D78" s="124">
        <f>(C78/C82)</f>
        <v>4.7449402175826855E-2</v>
      </c>
      <c r="E78" s="122"/>
      <c r="F78" s="122"/>
      <c r="G78" s="45"/>
    </row>
    <row r="79" spans="1:7" ht="12" customHeight="1" x14ac:dyDescent="0.35">
      <c r="A79" s="115"/>
      <c r="B79" s="62" t="s">
        <v>25</v>
      </c>
      <c r="C79" s="41">
        <f>+G51</f>
        <v>11501490</v>
      </c>
      <c r="D79" s="124">
        <f>(C79/C82)</f>
        <v>0.64794579420992426</v>
      </c>
      <c r="E79" s="122"/>
      <c r="F79" s="122"/>
      <c r="G79" s="45"/>
    </row>
    <row r="80" spans="1:7" ht="12" customHeight="1" x14ac:dyDescent="0.35">
      <c r="A80" s="115"/>
      <c r="B80" s="62" t="s">
        <v>52</v>
      </c>
      <c r="C80" s="43">
        <f>+G57</f>
        <v>625000</v>
      </c>
      <c r="D80" s="124">
        <f>(C80/C82)</f>
        <v>3.5209883361303852E-2</v>
      </c>
      <c r="E80" s="44"/>
      <c r="F80" s="44"/>
      <c r="G80" s="45"/>
    </row>
    <row r="81" spans="1:7" ht="12" customHeight="1" x14ac:dyDescent="0.35">
      <c r="A81" s="115"/>
      <c r="B81" s="62" t="s">
        <v>53</v>
      </c>
      <c r="C81" s="43">
        <f>+G60</f>
        <v>845271.32500000007</v>
      </c>
      <c r="D81" s="124">
        <f>(C81/C82)</f>
        <v>4.7619047619047623E-2</v>
      </c>
      <c r="E81" s="44"/>
      <c r="F81" s="44"/>
      <c r="G81" s="45"/>
    </row>
    <row r="82" spans="1:7" ht="12.75" customHeight="1" thickBot="1" x14ac:dyDescent="0.4">
      <c r="A82" s="115"/>
      <c r="B82" s="63" t="s">
        <v>54</v>
      </c>
      <c r="C82" s="64">
        <f>SUM(C76:C81)</f>
        <v>17750697.824999999</v>
      </c>
      <c r="D82" s="65">
        <f>SUM(D76:D81)</f>
        <v>1</v>
      </c>
      <c r="E82" s="44"/>
      <c r="F82" s="44"/>
      <c r="G82" s="45"/>
    </row>
    <row r="83" spans="1:7" ht="12" customHeight="1" x14ac:dyDescent="0.35">
      <c r="A83" s="115"/>
      <c r="B83" s="59"/>
      <c r="C83" s="48"/>
      <c r="D83" s="48"/>
      <c r="E83" s="48"/>
      <c r="F83" s="48"/>
      <c r="G83" s="45"/>
    </row>
    <row r="84" spans="1:7" ht="12.75" customHeight="1" x14ac:dyDescent="0.35">
      <c r="A84" s="115"/>
      <c r="B84" s="60"/>
      <c r="C84" s="48"/>
      <c r="D84" s="48"/>
      <c r="E84" s="48"/>
      <c r="F84" s="48"/>
      <c r="G84" s="45"/>
    </row>
    <row r="85" spans="1:7" ht="12" customHeight="1" x14ac:dyDescent="0.35">
      <c r="A85" s="125"/>
      <c r="B85" s="144" t="s">
        <v>79</v>
      </c>
      <c r="C85" s="145" t="s">
        <v>27</v>
      </c>
      <c r="D85" s="146" t="s">
        <v>80</v>
      </c>
      <c r="E85" s="147" t="s">
        <v>16</v>
      </c>
      <c r="F85" s="144" t="s">
        <v>17</v>
      </c>
      <c r="G85" s="45"/>
    </row>
    <row r="86" spans="1:7" ht="12" customHeight="1" x14ac:dyDescent="0.35">
      <c r="A86" s="115"/>
      <c r="B86" s="148" t="s">
        <v>81</v>
      </c>
      <c r="C86" s="149">
        <v>55</v>
      </c>
      <c r="D86" s="148" t="s">
        <v>82</v>
      </c>
      <c r="E86" s="150">
        <v>360000</v>
      </c>
      <c r="F86" s="150">
        <f>E86*C86</f>
        <v>19800000</v>
      </c>
      <c r="G86" s="46"/>
    </row>
    <row r="87" spans="1:7" ht="12.75" customHeight="1" x14ac:dyDescent="0.35">
      <c r="A87" s="115"/>
      <c r="B87" s="148" t="s">
        <v>83</v>
      </c>
      <c r="C87" s="149">
        <v>3</v>
      </c>
      <c r="D87" s="148" t="s">
        <v>84</v>
      </c>
      <c r="E87" s="150">
        <v>300000</v>
      </c>
      <c r="F87" s="150">
        <f>E87*C87</f>
        <v>900000</v>
      </c>
      <c r="G87" s="46"/>
    </row>
    <row r="88" spans="1:7" ht="15.65" customHeight="1" x14ac:dyDescent="0.35">
      <c r="A88" s="115"/>
      <c r="B88" s="148" t="s">
        <v>85</v>
      </c>
      <c r="C88" s="149">
        <v>6</v>
      </c>
      <c r="D88" s="148" t="s">
        <v>82</v>
      </c>
      <c r="E88" s="150">
        <v>450000</v>
      </c>
      <c r="F88" s="150">
        <f>E88*C88</f>
        <v>2700000</v>
      </c>
      <c r="G88" s="66"/>
    </row>
    <row r="89" spans="1:7" ht="11.25" customHeight="1" x14ac:dyDescent="0.35">
      <c r="B89" s="148" t="s">
        <v>86</v>
      </c>
      <c r="C89" s="149"/>
      <c r="D89" s="148"/>
      <c r="E89" s="150"/>
      <c r="F89" s="150">
        <f>SUM(F86:F88)</f>
        <v>23400000</v>
      </c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Silva Bastidas Claudia Paulina</cp:lastModifiedBy>
  <cp:lastPrinted>2023-02-22T18:25:22Z</cp:lastPrinted>
  <dcterms:created xsi:type="dcterms:W3CDTF">2020-11-27T12:49:26Z</dcterms:created>
  <dcterms:modified xsi:type="dcterms:W3CDTF">2023-02-22T19:09:27Z</dcterms:modified>
</cp:coreProperties>
</file>