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BOVINOS DE LECHE " sheetId="1" r:id="rId1"/>
  </sheets>
  <definedNames>
    <definedName name="_xlnm.Print_Area" localSheetId="0">'BOVINOS DE LECHE '!$A$1:$F$85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53" i="1"/>
  <c r="F51" i="1" l="1"/>
  <c r="F54" i="1"/>
  <c r="F44" i="1"/>
  <c r="F42" i="1"/>
  <c r="F43" i="1"/>
  <c r="F45" i="1"/>
  <c r="F38" i="1"/>
  <c r="F39" i="1"/>
  <c r="F21" i="1"/>
  <c r="F37" i="1"/>
  <c r="F20" i="1"/>
  <c r="F50" i="1"/>
  <c r="F32" i="1"/>
  <c r="B76" i="1" s="1"/>
  <c r="F41" i="1"/>
  <c r="F27" i="1"/>
  <c r="B75" i="1" s="1"/>
  <c r="F11" i="1"/>
  <c r="F60" i="1" s="1"/>
  <c r="F55" i="1" l="1"/>
  <c r="B78" i="1" s="1"/>
  <c r="F46" i="1"/>
  <c r="B77" i="1" s="1"/>
  <c r="F22" i="1"/>
  <c r="F57" i="1" l="1"/>
  <c r="F58" i="1" s="1"/>
  <c r="B79" i="1" s="1"/>
  <c r="B74" i="1"/>
  <c r="B80" i="1" l="1"/>
  <c r="C79" i="1" s="1"/>
  <c r="F59" i="1"/>
  <c r="F61" i="1" s="1"/>
  <c r="C77" i="1"/>
  <c r="C78" i="1"/>
  <c r="C76" i="1" l="1"/>
  <c r="C80" i="1" s="1"/>
  <c r="C74" i="1"/>
  <c r="C84" i="1"/>
  <c r="B84" i="1"/>
  <c r="D84" i="1"/>
</calcChain>
</file>

<file path=xl/sharedStrings.xml><?xml version="1.0" encoding="utf-8"?>
<sst xmlns="http://schemas.openxmlformats.org/spreadsheetml/2006/main" count="142" uniqueCount="104">
  <si>
    <t>RUBRO O CULTIVO</t>
  </si>
  <si>
    <t>Bovinos de leche (10 vientres)</t>
  </si>
  <si>
    <t>VARIEDAD</t>
  </si>
  <si>
    <t>Overo negro</t>
  </si>
  <si>
    <t>FECHA ESTIMADA  PRECIO VENTA</t>
  </si>
  <si>
    <t>Anual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</si>
  <si>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</si>
  <si>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</si>
  <si>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</si>
  <si>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</si>
  <si>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</si>
  <si>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</si>
  <si>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</si>
  <si>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</si>
  <si>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</si>
  <si>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</si>
  <si>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</si>
  <si>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</si>
  <si>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</si>
  <si>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</si>
  <si>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</si>
  <si>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RENDIMIENTO PRODUCTIVO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</si>
  <si>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</si>
  <si>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</si>
  <si>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</si>
  <si>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</si>
  <si>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</si>
  <si>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</si>
  <si>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</si>
  <si>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Médico Veterinario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</si>
  <si>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</si>
  <si>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</si>
  <si>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</si>
  <si>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</si>
  <si>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</si>
  <si>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</si>
  <si>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</si>
  <si>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</si>
  <si>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Fardos</t>
  </si>
  <si>
    <t>Marz- Ago</t>
  </si>
  <si>
    <t>saco 25 kg</t>
  </si>
  <si>
    <t>Sept - Feb</t>
  </si>
  <si>
    <t>SANIDAD</t>
  </si>
  <si>
    <t>Enfermedades Clostridiales</t>
  </si>
  <si>
    <t>Mar - Jun - Sept</t>
  </si>
  <si>
    <t>Control TBC (rutina)</t>
  </si>
  <si>
    <t>Una vez al año</t>
  </si>
  <si>
    <t>Control Brucelosis (rutina)</t>
  </si>
  <si>
    <t>Terapia Secado</t>
  </si>
  <si>
    <t>Subtotal Insumos</t>
  </si>
  <si>
    <t>OTROS</t>
  </si>
  <si>
    <t>Item</t>
  </si>
  <si>
    <t>DIIO electrónico</t>
  </si>
  <si>
    <t>Energía Plantel</t>
  </si>
  <si>
    <t>mensual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</si>
  <si>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</si>
  <si>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</si>
  <si>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</si>
  <si>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</si>
  <si>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</si>
  <si>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</si>
  <si>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</si>
  <si>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</si>
  <si>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</si>
  <si>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</si>
  <si>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</si>
  <si>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</si>
  <si>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</si>
  <si>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 POR UNIDAD PRODUCTIVA</t>
  </si>
  <si>
    <t>$/Lt/Año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</si>
  <si>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</si>
  <si>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</si>
  <si>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</si>
  <si>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</si>
  <si>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</si>
  <si>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</si>
  <si>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</si>
  <si>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TOTAL/Lt/Año</t>
  </si>
  <si>
    <t>Costo unitario Lt/año) (*)</t>
  </si>
  <si>
    <t>(*): Este valor representa el valor mìnimo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</si>
  <si>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</si>
  <si>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</si>
  <si>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Lt/REBAÑO  ($/Lt)</t>
  </si>
  <si>
    <t>Subtota Mano de Obra</t>
  </si>
  <si>
    <t>jh</t>
  </si>
  <si>
    <t>n/a</t>
  </si>
  <si>
    <t>unidad</t>
  </si>
  <si>
    <t>dosis/animal</t>
  </si>
  <si>
    <t xml:space="preserve">unidad </t>
  </si>
  <si>
    <t>dosis unica/animal</t>
  </si>
  <si>
    <t>trimestral</t>
  </si>
  <si>
    <t>Concentrado Vacas Lecheras</t>
  </si>
  <si>
    <t>Sales minerales Vacas Lecheras</t>
  </si>
  <si>
    <t>Ex. Coproparasitario</t>
  </si>
  <si>
    <t>Eprinex (parásitosa internos y externos)</t>
  </si>
  <si>
    <t>Mar/Abr - Sept/Oct</t>
  </si>
  <si>
    <t>RENDIMIENTO (Lt/Rebaño) (**)</t>
  </si>
  <si>
    <t>PRECIO ESPERADO ($Lt)</t>
  </si>
  <si>
    <t>(*): Este valor representa una producción promedio de 4200 lt/leche al año por vaca</t>
  </si>
  <si>
    <t>Labores generales</t>
  </si>
  <si>
    <t>Ordeña y Limpieza Equipo Ordeña</t>
  </si>
  <si>
    <t>Cantidad / Há</t>
  </si>
  <si>
    <t>Cantidad /Há</t>
  </si>
  <si>
    <t>Rendimiento (Lt/rebaño)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</si>
</sst>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;[$$-340A]\-#,##0"/>
  </numFmts>
  <fonts count="11" x14ac:knownFonts="1">
    <font>
      <sz val="11"/>
      <color indexed="8"/>
      <name val="Calibri"/>
    </font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80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8" xfId="0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45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9" fontId="3" fillId="3" borderId="4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3" fontId="2" fillId="2" borderId="5" xfId="0" applyNumberFormat="1" applyFont="1" applyFill="1" applyBorder="1" applyAlignment="1">
      <alignment horizontal="justify" vertical="center" wrapText="1"/>
    </xf>
    <xf numFmtId="49" fontId="2" fillId="2" borderId="4" xfId="0" applyNumberFormat="1" applyFont="1" applyFill="1" applyBorder="1" applyAlignment="1">
      <alignment horizontal="justify" vertical="center" wrapText="1"/>
    </xf>
    <xf numFmtId="49" fontId="2" fillId="10" borderId="5" xfId="0" applyNumberFormat="1" applyFont="1" applyFill="1" applyBorder="1" applyAlignment="1">
      <alignment horizontal="justify" vertical="center" wrapText="1"/>
    </xf>
    <xf numFmtId="17" fontId="2" fillId="2" borderId="5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14" fontId="2" fillId="2" borderId="8" xfId="0" applyNumberFormat="1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0" fontId="2" fillId="10" borderId="5" xfId="0" applyNumberFormat="1" applyFont="1" applyFill="1" applyBorder="1" applyAlignment="1">
      <alignment horizontal="justify" vertical="center" wrapText="1"/>
    </xf>
    <xf numFmtId="3" fontId="2" fillId="2" borderId="10" xfId="0" applyNumberFormat="1" applyFont="1" applyFill="1" applyBorder="1" applyAlignment="1">
      <alignment horizontal="justify" vertical="center" wrapText="1"/>
    </xf>
    <xf numFmtId="0" fontId="2" fillId="2" borderId="44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3" fontId="2" fillId="2" borderId="14" xfId="0" applyNumberFormat="1" applyFont="1" applyFill="1" applyBorder="1" applyAlignment="1">
      <alignment horizontal="justify" vertical="center" wrapText="1"/>
    </xf>
    <xf numFmtId="0" fontId="2" fillId="10" borderId="0" xfId="0" applyNumberFormat="1" applyFont="1" applyFill="1" applyAlignment="1">
      <alignment horizontal="justify" vertical="center" wrapText="1"/>
    </xf>
    <xf numFmtId="0" fontId="2" fillId="10" borderId="17" xfId="0" applyNumberFormat="1" applyFont="1" applyFill="1" applyBorder="1" applyAlignment="1">
      <alignment horizontal="justify" vertical="center" wrapText="1"/>
    </xf>
    <xf numFmtId="0" fontId="2" fillId="10" borderId="0" xfId="0" applyFont="1" applyFill="1" applyAlignment="1">
      <alignment horizontal="justify" vertical="center" wrapText="1"/>
    </xf>
    <xf numFmtId="49" fontId="2" fillId="10" borderId="44" xfId="0" applyNumberFormat="1" applyFont="1" applyFill="1" applyBorder="1" applyAlignment="1">
      <alignment horizontal="justify" vertical="center" wrapText="1"/>
    </xf>
    <xf numFmtId="1" fontId="2" fillId="10" borderId="44" xfId="0" applyNumberFormat="1" applyFont="1" applyFill="1" applyBorder="1" applyAlignment="1">
      <alignment horizontal="justify" vertical="center" wrapText="1"/>
    </xf>
    <xf numFmtId="0" fontId="2" fillId="10" borderId="44" xfId="0" applyNumberFormat="1" applyFont="1" applyFill="1" applyBorder="1" applyAlignment="1">
      <alignment horizontal="justify" vertical="center" wrapText="1"/>
    </xf>
    <xf numFmtId="49" fontId="7" fillId="10" borderId="44" xfId="0" applyNumberFormat="1" applyFont="1" applyFill="1" applyBorder="1" applyAlignment="1">
      <alignment horizontal="justify" vertical="center" wrapText="1"/>
    </xf>
    <xf numFmtId="0" fontId="7" fillId="10" borderId="44" xfId="0" applyNumberFormat="1" applyFont="1" applyFill="1" applyBorder="1" applyAlignment="1">
      <alignment horizontal="justify" vertical="center" wrapText="1"/>
    </xf>
    <xf numFmtId="49" fontId="8" fillId="5" borderId="75" xfId="0" applyNumberFormat="1" applyFont="1" applyFill="1" applyBorder="1" applyAlignment="1">
      <alignment horizontal="justify" vertical="center" wrapText="1"/>
    </xf>
    <xf numFmtId="0" fontId="2" fillId="2" borderId="75" xfId="0" applyFont="1" applyFill="1" applyBorder="1" applyAlignment="1">
      <alignment horizontal="justify" vertical="center" wrapText="1"/>
    </xf>
    <xf numFmtId="3" fontId="2" fillId="2" borderId="75" xfId="0" applyNumberFormat="1" applyFont="1" applyFill="1" applyBorder="1" applyAlignment="1">
      <alignment horizontal="justify" vertical="center" wrapText="1"/>
    </xf>
    <xf numFmtId="0" fontId="2" fillId="2" borderId="19" xfId="0" applyFont="1" applyFill="1" applyBorder="1" applyAlignment="1">
      <alignment horizontal="justify" vertical="center" wrapText="1"/>
    </xf>
    <xf numFmtId="3" fontId="2" fillId="2" borderId="19" xfId="0" applyNumberFormat="1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166" fontId="3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6" fillId="8" borderId="23" xfId="0" applyNumberFormat="1" applyFont="1" applyFill="1" applyBorder="1" applyAlignment="1">
      <alignment horizontal="justify" vertical="center" wrapText="1"/>
    </xf>
    <xf numFmtId="49" fontId="6" fillId="8" borderId="18" xfId="0" applyNumberFormat="1" applyFont="1" applyFill="1" applyBorder="1" applyAlignment="1">
      <alignment horizontal="justify" vertical="center" wrapText="1"/>
    </xf>
    <xf numFmtId="49" fontId="6" fillId="2" borderId="25" xfId="0" applyNumberFormat="1" applyFont="1" applyFill="1" applyBorder="1" applyAlignment="1">
      <alignment horizontal="justify" vertical="center" wrapText="1"/>
    </xf>
    <xf numFmtId="9" fontId="2" fillId="2" borderId="26" xfId="0" applyNumberFormat="1" applyFont="1" applyFill="1" applyBorder="1" applyAlignment="1">
      <alignment horizontal="justify" vertical="center" wrapText="1"/>
    </xf>
    <xf numFmtId="0" fontId="3" fillId="7" borderId="17" xfId="0" applyFont="1" applyFill="1" applyBorder="1" applyAlignment="1">
      <alignment horizontal="justify" vertical="center" wrapText="1"/>
    </xf>
    <xf numFmtId="49" fontId="6" fillId="8" borderId="27" xfId="0" applyNumberFormat="1" applyFont="1" applyFill="1" applyBorder="1" applyAlignment="1">
      <alignment horizontal="justify" vertical="center" wrapText="1"/>
    </xf>
    <xf numFmtId="9" fontId="6" fillId="8" borderId="29" xfId="0" applyNumberFormat="1" applyFont="1" applyFill="1" applyBorder="1" applyAlignment="1">
      <alignment horizontal="justify" vertical="center" wrapText="1"/>
    </xf>
    <xf numFmtId="0" fontId="3" fillId="7" borderId="16" xfId="0" applyFont="1" applyFill="1" applyBorder="1" applyAlignment="1">
      <alignment horizontal="justify" vertical="center" wrapText="1"/>
    </xf>
    <xf numFmtId="49" fontId="6" fillId="8" borderId="41" xfId="0" applyNumberFormat="1" applyFont="1" applyFill="1" applyBorder="1" applyAlignment="1">
      <alignment horizontal="justify" vertical="center" wrapText="1"/>
    </xf>
    <xf numFmtId="165" fontId="6" fillId="8" borderId="42" xfId="1" applyFont="1" applyFill="1" applyBorder="1" applyAlignment="1">
      <alignment horizontal="justify" vertical="center" wrapText="1"/>
    </xf>
    <xf numFmtId="165" fontId="6" fillId="8" borderId="43" xfId="1" applyFont="1" applyFill="1" applyBorder="1" applyAlignment="1">
      <alignment horizontal="justify" vertical="center" wrapText="1"/>
    </xf>
    <xf numFmtId="0" fontId="6" fillId="7" borderId="17" xfId="0" applyFont="1" applyFill="1" applyBorder="1" applyAlignment="1">
      <alignment horizontal="justify" vertical="center" wrapText="1"/>
    </xf>
    <xf numFmtId="166" fontId="6" fillId="2" borderId="17" xfId="0" applyNumberFormat="1" applyFont="1" applyFill="1" applyBorder="1" applyAlignment="1">
      <alignment horizontal="justify" vertical="center" wrapText="1"/>
    </xf>
    <xf numFmtId="49" fontId="6" fillId="8" borderId="82" xfId="0" applyNumberFormat="1" applyFont="1" applyFill="1" applyBorder="1" applyAlignment="1">
      <alignment horizontal="justify" vertical="center" wrapText="1"/>
    </xf>
    <xf numFmtId="164" fontId="7" fillId="10" borderId="44" xfId="2" applyFont="1" applyFill="1" applyBorder="1" applyAlignment="1">
      <alignment horizontal="justify" vertical="center" wrapText="1"/>
    </xf>
    <xf numFmtId="164" fontId="7" fillId="10" borderId="76" xfId="2" applyFont="1" applyFill="1" applyBorder="1" applyAlignment="1">
      <alignment horizontal="justify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2" borderId="79" xfId="0" applyNumberFormat="1" applyFont="1" applyFill="1" applyBorder="1" applyAlignment="1">
      <alignment horizontal="justify" vertical="center" wrapText="1"/>
    </xf>
    <xf numFmtId="49" fontId="2" fillId="2" borderId="80" xfId="0" applyNumberFormat="1" applyFont="1" applyFill="1" applyBorder="1" applyAlignment="1">
      <alignment horizontal="justify" vertical="center" wrapText="1"/>
    </xf>
    <xf numFmtId="49" fontId="2" fillId="2" borderId="81" xfId="0" applyNumberFormat="1" applyFont="1" applyFill="1" applyBorder="1" applyAlignment="1">
      <alignment horizontal="justify" vertical="center" wrapText="1"/>
    </xf>
    <xf numFmtId="49" fontId="3" fillId="5" borderId="65" xfId="0" applyNumberFormat="1" applyFont="1" applyFill="1" applyBorder="1" applyAlignment="1">
      <alignment horizontal="justify" vertical="center" wrapText="1"/>
    </xf>
    <xf numFmtId="49" fontId="3" fillId="5" borderId="53" xfId="0" applyNumberFormat="1" applyFont="1" applyFill="1" applyBorder="1" applyAlignment="1">
      <alignment horizontal="justify" vertical="center" wrapText="1"/>
    </xf>
    <xf numFmtId="49" fontId="3" fillId="5" borderId="54" xfId="0" applyNumberFormat="1" applyFont="1" applyFill="1" applyBorder="1" applyAlignment="1">
      <alignment horizontal="justify" vertical="center" wrapText="1"/>
    </xf>
    <xf numFmtId="49" fontId="3" fillId="5" borderId="66" xfId="0" applyNumberFormat="1" applyFont="1" applyFill="1" applyBorder="1" applyAlignment="1">
      <alignment horizontal="justify" vertical="center" wrapText="1"/>
    </xf>
    <xf numFmtId="49" fontId="3" fillId="5" borderId="67" xfId="0" applyNumberFormat="1" applyFont="1" applyFill="1" applyBorder="1" applyAlignment="1">
      <alignment horizontal="justify" vertical="center" wrapText="1"/>
    </xf>
    <xf numFmtId="49" fontId="3" fillId="5" borderId="68" xfId="0" applyNumberFormat="1" applyFont="1" applyFill="1" applyBorder="1" applyAlignment="1">
      <alignment horizontal="justify" vertical="center" wrapText="1"/>
    </xf>
    <xf numFmtId="49" fontId="3" fillId="3" borderId="65" xfId="0" applyNumberFormat="1" applyFont="1" applyFill="1" applyBorder="1" applyAlignment="1">
      <alignment horizontal="justify" vertical="center" wrapText="1"/>
    </xf>
    <xf numFmtId="49" fontId="3" fillId="3" borderId="53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4" fillId="3" borderId="58" xfId="0" applyNumberFormat="1" applyFont="1" applyFill="1" applyBorder="1" applyAlignment="1">
      <alignment horizontal="justify" vertical="center" wrapText="1"/>
    </xf>
    <xf numFmtId="49" fontId="4" fillId="3" borderId="59" xfId="0" applyNumberFormat="1" applyFont="1" applyFill="1" applyBorder="1" applyAlignment="1">
      <alignment horizontal="justify" vertical="center" wrapText="1"/>
    </xf>
    <xf numFmtId="49" fontId="4" fillId="3" borderId="61" xfId="0" applyNumberFormat="1" applyFont="1" applyFill="1" applyBorder="1" applyAlignment="1">
      <alignment horizontal="justify" vertical="center" wrapText="1"/>
    </xf>
    <xf numFmtId="49" fontId="3" fillId="5" borderId="58" xfId="0" applyNumberFormat="1" applyFont="1" applyFill="1" applyBorder="1" applyAlignment="1">
      <alignment horizontal="justify" vertical="center" wrapText="1"/>
    </xf>
    <xf numFmtId="49" fontId="3" fillId="5" borderId="59" xfId="0" applyNumberFormat="1" applyFont="1" applyFill="1" applyBorder="1" applyAlignment="1">
      <alignment horizontal="justify" vertical="center" wrapText="1"/>
    </xf>
    <xf numFmtId="49" fontId="3" fillId="5" borderId="60" xfId="0" applyNumberFormat="1" applyFont="1" applyFill="1" applyBorder="1" applyAlignment="1">
      <alignment horizontal="justify" vertical="center" wrapText="1"/>
    </xf>
    <xf numFmtId="49" fontId="3" fillId="5" borderId="62" xfId="0" applyNumberFormat="1" applyFont="1" applyFill="1" applyBorder="1" applyAlignment="1">
      <alignment horizontal="justify" vertical="center" wrapText="1"/>
    </xf>
    <xf numFmtId="49" fontId="3" fillId="5" borderId="63" xfId="0" applyNumberFormat="1" applyFont="1" applyFill="1" applyBorder="1" applyAlignment="1">
      <alignment horizontal="justify" vertical="center" wrapText="1"/>
    </xf>
    <xf numFmtId="49" fontId="3" fillId="5" borderId="64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49" fontId="5" fillId="11" borderId="5" xfId="0" applyNumberFormat="1" applyFont="1" applyFill="1" applyBorder="1" applyAlignment="1">
      <alignment horizontal="justify" vertical="center" wrapText="1"/>
    </xf>
    <xf numFmtId="0" fontId="5" fillId="11" borderId="5" xfId="0" applyFont="1" applyFill="1" applyBorder="1" applyAlignment="1">
      <alignment horizontal="justify" vertical="center" wrapText="1"/>
    </xf>
    <xf numFmtId="49" fontId="6" fillId="10" borderId="69" xfId="0" applyNumberFormat="1" applyFont="1" applyFill="1" applyBorder="1" applyAlignment="1">
      <alignment horizontal="justify" vertical="center" wrapText="1"/>
    </xf>
    <xf numFmtId="49" fontId="6" fillId="10" borderId="70" xfId="0" applyNumberFormat="1" applyFont="1" applyFill="1" applyBorder="1" applyAlignment="1">
      <alignment horizontal="justify" vertical="center" wrapText="1"/>
    </xf>
    <xf numFmtId="49" fontId="6" fillId="10" borderId="71" xfId="0" applyNumberFormat="1" applyFont="1" applyFill="1" applyBorder="1" applyAlignment="1">
      <alignment horizontal="justify" vertical="center" wrapText="1"/>
    </xf>
    <xf numFmtId="49" fontId="6" fillId="10" borderId="77" xfId="0" applyNumberFormat="1" applyFont="1" applyFill="1" applyBorder="1" applyAlignment="1">
      <alignment horizontal="justify" vertical="center" wrapText="1"/>
    </xf>
    <xf numFmtId="49" fontId="6" fillId="10" borderId="17" xfId="0" applyNumberFormat="1" applyFont="1" applyFill="1" applyBorder="1" applyAlignment="1">
      <alignment horizontal="justify" vertical="center" wrapText="1"/>
    </xf>
    <xf numFmtId="49" fontId="6" fillId="10" borderId="78" xfId="0" applyNumberFormat="1" applyFont="1" applyFill="1" applyBorder="1" applyAlignment="1">
      <alignment horizontal="justify" vertical="center" wrapText="1"/>
    </xf>
    <xf numFmtId="49" fontId="3" fillId="5" borderId="50" xfId="0" applyNumberFormat="1" applyFont="1" applyFill="1" applyBorder="1" applyAlignment="1">
      <alignment horizontal="justify" vertical="center" wrapText="1"/>
    </xf>
    <xf numFmtId="49" fontId="3" fillId="5" borderId="51" xfId="0" applyNumberFormat="1" applyFont="1" applyFill="1" applyBorder="1" applyAlignment="1">
      <alignment horizontal="justify" vertical="center" wrapText="1"/>
    </xf>
    <xf numFmtId="49" fontId="3" fillId="5" borderId="52" xfId="0" applyNumberFormat="1" applyFont="1" applyFill="1" applyBorder="1" applyAlignment="1">
      <alignment horizontal="justify" vertical="center" wrapText="1"/>
    </xf>
    <xf numFmtId="49" fontId="4" fillId="3" borderId="72" xfId="0" applyNumberFormat="1" applyFont="1" applyFill="1" applyBorder="1" applyAlignment="1">
      <alignment horizontal="justify" vertical="center" wrapText="1"/>
    </xf>
    <xf numFmtId="49" fontId="4" fillId="3" borderId="51" xfId="0" applyNumberFormat="1" applyFont="1" applyFill="1" applyBorder="1" applyAlignment="1">
      <alignment horizontal="justify" vertical="center" wrapText="1"/>
    </xf>
    <xf numFmtId="49" fontId="4" fillId="3" borderId="73" xfId="0" applyNumberFormat="1" applyFont="1" applyFill="1" applyBorder="1" applyAlignment="1">
      <alignment horizontal="justify" vertical="center" wrapText="1"/>
    </xf>
    <xf numFmtId="49" fontId="4" fillId="3" borderId="55" xfId="0" applyNumberFormat="1" applyFont="1" applyFill="1" applyBorder="1" applyAlignment="1">
      <alignment horizontal="justify" vertical="center" wrapText="1"/>
    </xf>
    <xf numFmtId="49" fontId="4" fillId="3" borderId="56" xfId="0" applyNumberFormat="1" applyFont="1" applyFill="1" applyBorder="1" applyAlignment="1">
      <alignment horizontal="justify" vertical="center" wrapText="1"/>
    </xf>
    <xf numFmtId="49" fontId="4" fillId="3" borderId="57" xfId="0" applyNumberFormat="1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49" fontId="2" fillId="2" borderId="46" xfId="0" applyNumberFormat="1" applyFont="1" applyFill="1" applyBorder="1" applyAlignment="1">
      <alignment horizontal="justify" vertical="center" wrapText="1"/>
    </xf>
    <xf numFmtId="49" fontId="2" fillId="2" borderId="47" xfId="0" applyNumberFormat="1" applyFont="1" applyFill="1" applyBorder="1" applyAlignment="1">
      <alignment horizontal="justify" vertical="center" wrapText="1"/>
    </xf>
    <xf numFmtId="49" fontId="2" fillId="2" borderId="36" xfId="0" applyNumberFormat="1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justify" vertical="center" wrapText="1"/>
    </xf>
    <xf numFmtId="49" fontId="2" fillId="2" borderId="37" xfId="0" applyNumberFormat="1" applyFont="1" applyFill="1" applyBorder="1" applyAlignment="1">
      <alignment horizontal="justify" vertical="center" wrapText="1"/>
    </xf>
    <xf numFmtId="49" fontId="2" fillId="2" borderId="38" xfId="0" applyNumberFormat="1" applyFont="1" applyFill="1" applyBorder="1" applyAlignment="1">
      <alignment horizontal="justify" vertical="center" wrapText="1"/>
    </xf>
    <xf numFmtId="49" fontId="2" fillId="2" borderId="39" xfId="0" applyNumberFormat="1" applyFont="1" applyFill="1" applyBorder="1" applyAlignment="1">
      <alignment horizontal="justify" vertical="center" wrapText="1"/>
    </xf>
    <xf numFmtId="49" fontId="2" fillId="2" borderId="40" xfId="0" applyNumberFormat="1" applyFont="1" applyFill="1" applyBorder="1" applyAlignment="1">
      <alignment horizontal="justify" vertical="center" wrapText="1"/>
    </xf>
    <xf numFmtId="49" fontId="6" fillId="2" borderId="33" xfId="0" applyNumberFormat="1" applyFont="1" applyFill="1" applyBorder="1" applyAlignment="1">
      <alignment horizontal="justify" vertical="center" wrapText="1"/>
    </xf>
    <xf numFmtId="49" fontId="6" fillId="2" borderId="34" xfId="0" applyNumberFormat="1" applyFont="1" applyFill="1" applyBorder="1" applyAlignment="1">
      <alignment horizontal="justify" vertical="center" wrapText="1"/>
    </xf>
    <xf numFmtId="49" fontId="6" fillId="2" borderId="35" xfId="0" applyNumberFormat="1" applyFont="1" applyFill="1" applyBorder="1" applyAlignment="1">
      <alignment horizontal="justify" vertical="center" wrapText="1"/>
    </xf>
    <xf numFmtId="49" fontId="8" fillId="12" borderId="48" xfId="0" applyNumberFormat="1" applyFont="1" applyFill="1" applyBorder="1" applyAlignment="1">
      <alignment horizontal="justify" vertical="center" wrapText="1"/>
    </xf>
    <xf numFmtId="49" fontId="8" fillId="12" borderId="39" xfId="0" applyNumberFormat="1" applyFont="1" applyFill="1" applyBorder="1" applyAlignment="1">
      <alignment horizontal="justify" vertical="center" wrapText="1"/>
    </xf>
    <xf numFmtId="49" fontId="8" fillId="12" borderId="49" xfId="0" applyNumberFormat="1" applyFont="1" applyFill="1" applyBorder="1" applyAlignment="1">
      <alignment horizontal="justify" vertical="center" wrapText="1"/>
    </xf>
    <xf numFmtId="49" fontId="8" fillId="9" borderId="30" xfId="0" applyNumberFormat="1" applyFont="1" applyFill="1" applyBorder="1" applyAlignment="1">
      <alignment horizontal="justify" vertical="center" wrapText="1"/>
    </xf>
    <xf numFmtId="49" fontId="8" fillId="9" borderId="31" xfId="0" applyNumberFormat="1" applyFont="1" applyFill="1" applyBorder="1" applyAlignment="1">
      <alignment horizontal="justify" vertical="center" wrapText="1"/>
    </xf>
    <xf numFmtId="49" fontId="8" fillId="9" borderId="32" xfId="0" applyNumberFormat="1" applyFont="1" applyFill="1" applyBorder="1" applyAlignment="1">
      <alignment horizontal="justify" vertical="center" wrapText="1"/>
    </xf>
    <xf numFmtId="167" fontId="2" fillId="10" borderId="5" xfId="2" applyNumberFormat="1" applyFont="1" applyFill="1" applyBorder="1" applyAlignment="1">
      <alignment horizontal="justify" vertical="center" wrapText="1"/>
    </xf>
    <xf numFmtId="167" fontId="2" fillId="2" borderId="5" xfId="2" applyNumberFormat="1" applyFont="1" applyFill="1" applyBorder="1" applyAlignment="1">
      <alignment horizontal="justify" vertical="center" wrapText="1"/>
    </xf>
    <xf numFmtId="167" fontId="4" fillId="3" borderId="5" xfId="2" applyNumberFormat="1" applyFont="1" applyFill="1" applyBorder="1" applyAlignment="1">
      <alignment horizontal="justify" vertical="center" wrapText="1"/>
    </xf>
    <xf numFmtId="167" fontId="2" fillId="2" borderId="44" xfId="2" applyNumberFormat="1" applyFont="1" applyFill="1" applyBorder="1" applyAlignment="1">
      <alignment horizontal="justify" vertical="center" wrapText="1"/>
    </xf>
    <xf numFmtId="167" fontId="4" fillId="3" borderId="74" xfId="2" applyNumberFormat="1" applyFont="1" applyFill="1" applyBorder="1" applyAlignment="1">
      <alignment horizontal="justify" vertical="center" wrapText="1"/>
    </xf>
    <xf numFmtId="167" fontId="4" fillId="3" borderId="12" xfId="2" applyNumberFormat="1" applyFont="1" applyFill="1" applyBorder="1" applyAlignment="1">
      <alignment horizontal="justify" vertical="center" wrapText="1"/>
    </xf>
    <xf numFmtId="167" fontId="2" fillId="10" borderId="44" xfId="2" applyNumberFormat="1" applyFont="1" applyFill="1" applyBorder="1" applyAlignment="1">
      <alignment horizontal="justify" vertical="center" wrapText="1"/>
    </xf>
    <xf numFmtId="167" fontId="7" fillId="10" borderId="44" xfId="2" applyNumberFormat="1" applyFont="1" applyFill="1" applyBorder="1" applyAlignment="1">
      <alignment horizontal="justify" vertical="center" wrapText="1"/>
    </xf>
    <xf numFmtId="167" fontId="4" fillId="3" borderId="15" xfId="2" applyNumberFormat="1" applyFont="1" applyFill="1" applyBorder="1" applyAlignment="1">
      <alignment horizontal="justify" vertical="center" wrapText="1"/>
    </xf>
    <xf numFmtId="167" fontId="3" fillId="5" borderId="20" xfId="2" applyNumberFormat="1" applyFont="1" applyFill="1" applyBorder="1" applyAlignment="1">
      <alignment horizontal="justify" vertical="center" wrapText="1"/>
    </xf>
    <xf numFmtId="167" fontId="3" fillId="3" borderId="21" xfId="2" applyNumberFormat="1" applyFont="1" applyFill="1" applyBorder="1" applyAlignment="1">
      <alignment horizontal="justify" vertical="center" wrapText="1"/>
    </xf>
    <xf numFmtId="167" fontId="3" fillId="5" borderId="21" xfId="2" applyNumberFormat="1" applyFont="1" applyFill="1" applyBorder="1" applyAlignment="1">
      <alignment horizontal="justify" vertical="center" wrapText="1"/>
    </xf>
    <xf numFmtId="167" fontId="3" fillId="6" borderId="22" xfId="2" applyNumberFormat="1" applyFont="1" applyFill="1" applyBorder="1" applyAlignment="1">
      <alignment horizontal="justify" vertical="center" wrapText="1"/>
    </xf>
    <xf numFmtId="167" fontId="6" fillId="8" borderId="28" xfId="2" applyNumberFormat="1" applyFont="1" applyFill="1" applyBorder="1" applyAlignment="1">
      <alignment horizontal="justify" vertical="center" wrapText="1"/>
    </xf>
    <xf numFmtId="167" fontId="6" fillId="8" borderId="83" xfId="2" applyNumberFormat="1" applyFont="1" applyFill="1" applyBorder="1" applyAlignment="1">
      <alignment horizontal="justify" vertical="center" wrapText="1"/>
    </xf>
    <xf numFmtId="49" fontId="6" fillId="8" borderId="24" xfId="0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24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6"/>
  <sheetViews>
    <sheetView showGridLines="0" tabSelected="1" topLeftCell="A55" zoomScaleNormal="100" zoomScaleSheetLayoutView="120" workbookViewId="0">
      <selection activeCell="I76" sqref="I76"/>
    </sheetView>
  </sheetViews>
  <sheetFormatPr baseColWidth="10" defaultColWidth="10.85546875" defaultRowHeight="11.25" customHeight="1" x14ac:dyDescent="0.25"/>
  <cols>
    <col min="1" max="1" width="17.7109375" style="6" customWidth="1"/>
    <col min="2" max="2" width="19.85546875" style="6" customWidth="1"/>
    <col min="3" max="3" width="9.42578125" style="6" customWidth="1"/>
    <col min="4" max="4" width="16.5703125" style="6" customWidth="1"/>
    <col min="5" max="5" width="11" style="6" customWidth="1"/>
    <col min="6" max="6" width="15.7109375" style="6" customWidth="1"/>
    <col min="7" max="254" width="10.85546875" style="6" customWidth="1"/>
    <col min="255" max="16384" width="10.85546875" style="7"/>
  </cols>
  <sheetData>
    <row r="1" spans="1:6" ht="15" customHeight="1" x14ac:dyDescent="0.25">
      <c r="A1" s="5"/>
      <c r="B1" s="5"/>
      <c r="C1" s="5"/>
      <c r="D1" s="5"/>
      <c r="E1" s="5"/>
      <c r="F1" s="5"/>
    </row>
    <row r="2" spans="1:6" ht="15" customHeight="1" x14ac:dyDescent="0.25">
      <c r="A2" s="5"/>
      <c r="B2" s="5"/>
      <c r="C2" s="5"/>
      <c r="D2" s="5"/>
      <c r="E2" s="5"/>
      <c r="F2" s="5"/>
    </row>
    <row r="3" spans="1:6" ht="15" customHeight="1" x14ac:dyDescent="0.25">
      <c r="A3" s="5"/>
      <c r="B3" s="5"/>
      <c r="C3" s="5"/>
      <c r="D3" s="5"/>
      <c r="E3" s="5"/>
      <c r="F3" s="5"/>
    </row>
    <row r="4" spans="1:6" ht="15" customHeight="1" x14ac:dyDescent="0.25">
      <c r="A4" s="5"/>
      <c r="B4" s="5"/>
      <c r="C4" s="5"/>
      <c r="D4" s="5"/>
      <c r="E4" s="5"/>
      <c r="F4" s="5"/>
    </row>
    <row r="5" spans="1:6" ht="15" customHeight="1" x14ac:dyDescent="0.25">
      <c r="A5" s="5"/>
      <c r="B5" s="5"/>
      <c r="C5" s="5"/>
      <c r="D5" s="5"/>
      <c r="E5" s="5"/>
      <c r="F5" s="5"/>
    </row>
    <row r="6" spans="1:6" ht="15" customHeight="1" x14ac:dyDescent="0.25">
      <c r="A6" s="5"/>
      <c r="B6" s="5"/>
      <c r="C6" s="5"/>
      <c r="D6" s="5"/>
      <c r="E6" s="5"/>
      <c r="F6" s="5"/>
    </row>
    <row r="7" spans="1:6" ht="15" customHeight="1" x14ac:dyDescent="0.25">
      <c r="A7" s="8"/>
      <c r="B7" s="9"/>
      <c r="C7" s="5"/>
      <c r="D7" s="9"/>
      <c r="E7" s="9"/>
      <c r="F7" s="9"/>
    </row>
    <row r="8" spans="1:6" ht="12.75" x14ac:dyDescent="0.25">
      <c r="A8" s="10" t="s">
        <v>0</v>
      </c>
      <c r="B8" s="11" t="s">
        <v>1</v>
      </c>
      <c r="C8" s="12"/>
      <c r="D8" s="105" t="s">
        <v>96</v>
      </c>
      <c r="E8" s="106"/>
      <c r="F8" s="13">
        <v>31500</v>
      </c>
    </row>
    <row r="9" spans="1:6" ht="12.75" x14ac:dyDescent="0.25">
      <c r="A9" s="14" t="s">
        <v>2</v>
      </c>
      <c r="B9" s="11" t="s">
        <v>3</v>
      </c>
      <c r="C9" s="12"/>
      <c r="D9" s="86" t="s">
        <v>4</v>
      </c>
      <c r="E9" s="87"/>
      <c r="F9" s="11" t="s">
        <v>5</v>
      </c>
    </row>
    <row r="10" spans="1:6" ht="12.75" x14ac:dyDescent="0.25">
      <c r="A10" s="14" t="s">
        <v>6</v>
      </c>
      <c r="B10" s="11" t="s">
        <v>7</v>
      </c>
      <c r="C10" s="12"/>
      <c r="D10" s="86" t="s">
        <v>97</v>
      </c>
      <c r="E10" s="87"/>
      <c r="F10" s="124">
        <v>403.77</v>
      </c>
    </row>
    <row r="11" spans="1:6" ht="11.25" customHeight="1" x14ac:dyDescent="0.25">
      <c r="A11" s="14" t="s">
        <v>8</v>
      </c>
      <c r="B11" s="11" t="s">
        <v>9</v>
      </c>
      <c r="C11" s="12"/>
      <c r="D11" s="107" t="s">
        <v>10</v>
      </c>
      <c r="E11" s="108"/>
      <c r="F11" s="125">
        <f>(F8*F10)</f>
        <v>12718755</v>
      </c>
    </row>
    <row r="12" spans="1:6" ht="12.75" x14ac:dyDescent="0.25">
      <c r="A12" s="14" t="s">
        <v>11</v>
      </c>
      <c r="B12" s="11" t="s">
        <v>12</v>
      </c>
      <c r="C12" s="12"/>
      <c r="D12" s="86" t="s">
        <v>13</v>
      </c>
      <c r="E12" s="87"/>
      <c r="F12" s="11" t="s">
        <v>14</v>
      </c>
    </row>
    <row r="13" spans="1:6" ht="12.75" x14ac:dyDescent="0.25">
      <c r="A13" s="14" t="s">
        <v>15</v>
      </c>
      <c r="B13" s="15" t="s">
        <v>16</v>
      </c>
      <c r="C13" s="12"/>
      <c r="D13" s="86" t="s">
        <v>17</v>
      </c>
      <c r="E13" s="87"/>
      <c r="F13" s="11" t="s">
        <v>5</v>
      </c>
    </row>
    <row r="14" spans="1:6" ht="12.75" x14ac:dyDescent="0.25">
      <c r="A14" s="14" t="s">
        <v>18</v>
      </c>
      <c r="B14" s="16">
        <v>45014</v>
      </c>
      <c r="C14" s="12"/>
      <c r="D14" s="86" t="s">
        <v>19</v>
      </c>
      <c r="E14" s="87"/>
      <c r="F14" s="11" t="s">
        <v>20</v>
      </c>
    </row>
    <row r="15" spans="1:6" ht="12" customHeight="1" x14ac:dyDescent="0.25">
      <c r="A15" s="17"/>
      <c r="B15" s="18"/>
      <c r="C15" s="9"/>
      <c r="D15" s="1"/>
      <c r="E15" s="1"/>
      <c r="F15" s="1"/>
    </row>
    <row r="16" spans="1:6" ht="12" customHeight="1" x14ac:dyDescent="0.25">
      <c r="A16" s="88" t="s">
        <v>21</v>
      </c>
      <c r="B16" s="89"/>
      <c r="C16" s="89"/>
      <c r="D16" s="89"/>
      <c r="E16" s="89"/>
      <c r="F16" s="89"/>
    </row>
    <row r="17" spans="1:254" ht="12" customHeight="1" x14ac:dyDescent="0.25">
      <c r="A17" s="19"/>
      <c r="B17" s="20"/>
      <c r="C17" s="20"/>
      <c r="D17" s="20"/>
      <c r="E17" s="20"/>
      <c r="F17" s="20"/>
    </row>
    <row r="18" spans="1:254" ht="12" customHeight="1" x14ac:dyDescent="0.25">
      <c r="A18" s="96" t="s">
        <v>22</v>
      </c>
      <c r="B18" s="97"/>
      <c r="C18" s="97"/>
      <c r="D18" s="97"/>
      <c r="E18" s="97"/>
      <c r="F18" s="98"/>
    </row>
    <row r="19" spans="1:254" s="63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</row>
    <row r="20" spans="1:254" ht="12.75" x14ac:dyDescent="0.25">
      <c r="A20" s="11" t="s">
        <v>99</v>
      </c>
      <c r="B20" s="11" t="s">
        <v>84</v>
      </c>
      <c r="C20" s="21">
        <v>100</v>
      </c>
      <c r="D20" s="11" t="s">
        <v>5</v>
      </c>
      <c r="E20" s="125">
        <v>25000</v>
      </c>
      <c r="F20" s="125">
        <f>(C20*E20)</f>
        <v>2500000</v>
      </c>
    </row>
    <row r="21" spans="1:254" ht="25.5" x14ac:dyDescent="0.25">
      <c r="A21" s="11" t="s">
        <v>100</v>
      </c>
      <c r="B21" s="11" t="s">
        <v>84</v>
      </c>
      <c r="C21" s="22">
        <v>30</v>
      </c>
      <c r="D21" s="11" t="s">
        <v>5</v>
      </c>
      <c r="E21" s="125">
        <v>25000</v>
      </c>
      <c r="F21" s="125">
        <f t="shared" ref="F21" si="0">(C21*E21)</f>
        <v>750000</v>
      </c>
    </row>
    <row r="22" spans="1:254" ht="12.75" customHeight="1" x14ac:dyDescent="0.25">
      <c r="A22" s="99" t="s">
        <v>83</v>
      </c>
      <c r="B22" s="100"/>
      <c r="C22" s="100"/>
      <c r="D22" s="100"/>
      <c r="E22" s="101"/>
      <c r="F22" s="126">
        <f>SUM(F20:F21)</f>
        <v>3250000</v>
      </c>
    </row>
    <row r="23" spans="1:254" ht="12" customHeight="1" x14ac:dyDescent="0.25">
      <c r="A23" s="19"/>
      <c r="B23" s="20"/>
      <c r="C23" s="20"/>
      <c r="D23" s="20"/>
      <c r="E23" s="23"/>
      <c r="F23" s="23"/>
    </row>
    <row r="24" spans="1:254" ht="12" customHeight="1" x14ac:dyDescent="0.25">
      <c r="A24" s="80" t="s">
        <v>30</v>
      </c>
      <c r="B24" s="81"/>
      <c r="C24" s="81"/>
      <c r="D24" s="81"/>
      <c r="E24" s="81"/>
      <c r="F24" s="82"/>
    </row>
    <row r="25" spans="1:254" s="63" customFormat="1" ht="24" customHeight="1" x14ac:dyDescent="0.25">
      <c r="A25" s="3" t="s">
        <v>23</v>
      </c>
      <c r="B25" s="3" t="s">
        <v>24</v>
      </c>
      <c r="C25" s="3" t="s">
        <v>25</v>
      </c>
      <c r="D25" s="3" t="s">
        <v>26</v>
      </c>
      <c r="E25" s="3" t="s">
        <v>27</v>
      </c>
      <c r="F25" s="3" t="s">
        <v>28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</row>
    <row r="26" spans="1:254" ht="12.75" x14ac:dyDescent="0.25">
      <c r="A26" s="24" t="s">
        <v>85</v>
      </c>
      <c r="B26" s="24"/>
      <c r="C26" s="24"/>
      <c r="D26" s="24"/>
      <c r="E26" s="127"/>
      <c r="F26" s="127"/>
    </row>
    <row r="27" spans="1:254" ht="12" customHeight="1" x14ac:dyDescent="0.25">
      <c r="A27" s="77" t="s">
        <v>31</v>
      </c>
      <c r="B27" s="78"/>
      <c r="C27" s="78"/>
      <c r="D27" s="78"/>
      <c r="E27" s="79"/>
      <c r="F27" s="128">
        <f>SUM(F26:F26)</f>
        <v>0</v>
      </c>
    </row>
    <row r="28" spans="1:254" ht="12" customHeight="1" x14ac:dyDescent="0.25">
      <c r="A28" s="25"/>
      <c r="B28" s="26"/>
      <c r="C28" s="26"/>
      <c r="D28" s="26"/>
      <c r="E28" s="27"/>
      <c r="F28" s="27"/>
    </row>
    <row r="29" spans="1:254" ht="12" customHeight="1" x14ac:dyDescent="0.25">
      <c r="A29" s="80" t="s">
        <v>32</v>
      </c>
      <c r="B29" s="81"/>
      <c r="C29" s="81"/>
      <c r="D29" s="81"/>
      <c r="E29" s="81"/>
      <c r="F29" s="82"/>
    </row>
    <row r="30" spans="1:254" s="63" customFormat="1" ht="24" customHeight="1" x14ac:dyDescent="0.25">
      <c r="A30" s="4" t="s">
        <v>23</v>
      </c>
      <c r="B30" s="4" t="s">
        <v>24</v>
      </c>
      <c r="C30" s="4" t="s">
        <v>25</v>
      </c>
      <c r="D30" s="4" t="s">
        <v>26</v>
      </c>
      <c r="E30" s="4" t="s">
        <v>27</v>
      </c>
      <c r="F30" s="4" t="s">
        <v>28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</row>
    <row r="31" spans="1:254" ht="12.75" x14ac:dyDescent="0.25">
      <c r="A31" s="11" t="s">
        <v>85</v>
      </c>
      <c r="B31" s="11"/>
      <c r="C31" s="21"/>
      <c r="D31" s="11"/>
      <c r="E31" s="125"/>
      <c r="F31" s="125"/>
    </row>
    <row r="32" spans="1:254" ht="12.75" x14ac:dyDescent="0.25">
      <c r="A32" s="102" t="s">
        <v>33</v>
      </c>
      <c r="B32" s="103"/>
      <c r="C32" s="103"/>
      <c r="D32" s="103"/>
      <c r="E32" s="104"/>
      <c r="F32" s="129">
        <f>SUM(F31:F31)</f>
        <v>0</v>
      </c>
    </row>
    <row r="33" spans="1:254" ht="12" customHeight="1" x14ac:dyDescent="0.25">
      <c r="A33" s="25"/>
      <c r="B33" s="26"/>
      <c r="C33" s="26"/>
      <c r="D33" s="26"/>
      <c r="E33" s="27"/>
      <c r="F33" s="27"/>
    </row>
    <row r="34" spans="1:254" ht="12" customHeight="1" x14ac:dyDescent="0.25">
      <c r="A34" s="80" t="s">
        <v>34</v>
      </c>
      <c r="B34" s="81"/>
      <c r="C34" s="81"/>
      <c r="D34" s="81"/>
      <c r="E34" s="81"/>
      <c r="F34" s="82"/>
    </row>
    <row r="35" spans="1:254" s="63" customFormat="1" ht="24" customHeight="1" x14ac:dyDescent="0.25">
      <c r="A35" s="4" t="s">
        <v>35</v>
      </c>
      <c r="B35" s="4" t="s">
        <v>36</v>
      </c>
      <c r="C35" s="4" t="s">
        <v>101</v>
      </c>
      <c r="D35" s="4" t="s">
        <v>26</v>
      </c>
      <c r="E35" s="4" t="s">
        <v>27</v>
      </c>
      <c r="F35" s="4" t="s">
        <v>28</v>
      </c>
      <c r="G35" s="62"/>
      <c r="H35" s="62"/>
      <c r="I35" s="62"/>
      <c r="J35" s="64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</row>
    <row r="36" spans="1:254" s="30" customFormat="1" ht="12.75" customHeight="1" x14ac:dyDescent="0.25">
      <c r="A36" s="90" t="s">
        <v>37</v>
      </c>
      <c r="B36" s="91"/>
      <c r="C36" s="91"/>
      <c r="D36" s="91"/>
      <c r="E36" s="91"/>
      <c r="F36" s="92"/>
      <c r="G36" s="28"/>
      <c r="H36" s="28"/>
      <c r="I36" s="28"/>
      <c r="J36" s="29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s="30" customFormat="1" ht="12.75" x14ac:dyDescent="0.25">
      <c r="A37" s="31" t="s">
        <v>38</v>
      </c>
      <c r="B37" s="31" t="s">
        <v>86</v>
      </c>
      <c r="C37" s="32">
        <v>300</v>
      </c>
      <c r="D37" s="31" t="s">
        <v>39</v>
      </c>
      <c r="E37" s="130">
        <v>4800</v>
      </c>
      <c r="F37" s="130">
        <f>C37*E37</f>
        <v>1440000</v>
      </c>
      <c r="G37" s="28"/>
      <c r="H37" s="28"/>
      <c r="I37" s="28"/>
      <c r="J37" s="2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pans="1:254" s="30" customFormat="1" ht="25.5" x14ac:dyDescent="0.25">
      <c r="A38" s="31" t="s">
        <v>91</v>
      </c>
      <c r="B38" s="31" t="s">
        <v>40</v>
      </c>
      <c r="C38" s="32">
        <v>100</v>
      </c>
      <c r="D38" s="31" t="s">
        <v>41</v>
      </c>
      <c r="E38" s="130">
        <v>9360</v>
      </c>
      <c r="F38" s="130">
        <f t="shared" ref="F38:F39" si="1">C38*E38</f>
        <v>936000</v>
      </c>
      <c r="G38" s="28"/>
      <c r="H38" s="28"/>
      <c r="I38" s="28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</row>
    <row r="39" spans="1:254" s="30" customFormat="1" ht="25.5" x14ac:dyDescent="0.25">
      <c r="A39" s="31" t="s">
        <v>92</v>
      </c>
      <c r="B39" s="31" t="s">
        <v>40</v>
      </c>
      <c r="C39" s="32">
        <v>5</v>
      </c>
      <c r="D39" s="31" t="s">
        <v>5</v>
      </c>
      <c r="E39" s="130">
        <v>15570</v>
      </c>
      <c r="F39" s="130">
        <f t="shared" si="1"/>
        <v>77850</v>
      </c>
      <c r="G39" s="28"/>
      <c r="H39" s="28"/>
      <c r="I39" s="28"/>
      <c r="J39" s="29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</row>
    <row r="40" spans="1:254" s="30" customFormat="1" ht="12.75" customHeight="1" x14ac:dyDescent="0.25">
      <c r="A40" s="93" t="s">
        <v>42</v>
      </c>
      <c r="B40" s="94"/>
      <c r="C40" s="94"/>
      <c r="D40" s="94"/>
      <c r="E40" s="94"/>
      <c r="F40" s="9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</row>
    <row r="41" spans="1:254" s="30" customFormat="1" ht="12.75" x14ac:dyDescent="0.25">
      <c r="A41" s="31" t="s">
        <v>43</v>
      </c>
      <c r="B41" s="31" t="s">
        <v>87</v>
      </c>
      <c r="C41" s="33">
        <v>20</v>
      </c>
      <c r="D41" s="31" t="s">
        <v>95</v>
      </c>
      <c r="E41" s="130">
        <v>436</v>
      </c>
      <c r="F41" s="130">
        <f>(C41*E41)</f>
        <v>8720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</row>
    <row r="42" spans="1:254" s="30" customFormat="1" ht="12.75" x14ac:dyDescent="0.25">
      <c r="A42" s="31" t="s">
        <v>45</v>
      </c>
      <c r="B42" s="31" t="s">
        <v>86</v>
      </c>
      <c r="C42" s="33">
        <v>10</v>
      </c>
      <c r="D42" s="31" t="s">
        <v>46</v>
      </c>
      <c r="E42" s="130">
        <v>1300</v>
      </c>
      <c r="F42" s="130">
        <f t="shared" ref="F42:F45" si="2">(C42*E42)</f>
        <v>13000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</row>
    <row r="43" spans="1:254" s="30" customFormat="1" ht="12.75" x14ac:dyDescent="0.25">
      <c r="A43" s="31" t="s">
        <v>47</v>
      </c>
      <c r="B43" s="31" t="s">
        <v>87</v>
      </c>
      <c r="C43" s="33">
        <v>10</v>
      </c>
      <c r="D43" s="31" t="s">
        <v>46</v>
      </c>
      <c r="E43" s="130">
        <v>2900</v>
      </c>
      <c r="F43" s="130">
        <f t="shared" si="2"/>
        <v>29000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</row>
    <row r="44" spans="1:254" ht="25.5" x14ac:dyDescent="0.25">
      <c r="A44" s="31" t="s">
        <v>94</v>
      </c>
      <c r="B44" s="31" t="s">
        <v>87</v>
      </c>
      <c r="C44" s="33">
        <v>30</v>
      </c>
      <c r="D44" s="31" t="s">
        <v>44</v>
      </c>
      <c r="E44" s="130">
        <v>3120</v>
      </c>
      <c r="F44" s="127">
        <f t="shared" ref="F44" si="3">(C44*E44)</f>
        <v>93600</v>
      </c>
    </row>
    <row r="45" spans="1:254" ht="12.75" x14ac:dyDescent="0.25">
      <c r="A45" s="31" t="s">
        <v>48</v>
      </c>
      <c r="B45" s="31" t="s">
        <v>89</v>
      </c>
      <c r="C45" s="33">
        <v>10</v>
      </c>
      <c r="D45" s="31" t="s">
        <v>5</v>
      </c>
      <c r="E45" s="130">
        <v>4920</v>
      </c>
      <c r="F45" s="127">
        <f t="shared" si="2"/>
        <v>49200</v>
      </c>
    </row>
    <row r="46" spans="1:254" ht="13.5" customHeight="1" x14ac:dyDescent="0.25">
      <c r="A46" s="77" t="s">
        <v>49</v>
      </c>
      <c r="B46" s="78"/>
      <c r="C46" s="78"/>
      <c r="D46" s="78"/>
      <c r="E46" s="79"/>
      <c r="F46" s="128">
        <f>SUM(F36:F45)</f>
        <v>2647370</v>
      </c>
    </row>
    <row r="47" spans="1:254" ht="12" customHeight="1" x14ac:dyDescent="0.25">
      <c r="A47" s="25"/>
      <c r="B47" s="26"/>
      <c r="C47" s="26"/>
      <c r="D47" s="26"/>
      <c r="E47" s="27"/>
      <c r="F47" s="27"/>
    </row>
    <row r="48" spans="1:254" ht="12" customHeight="1" x14ac:dyDescent="0.25">
      <c r="A48" s="80" t="s">
        <v>50</v>
      </c>
      <c r="B48" s="81"/>
      <c r="C48" s="81"/>
      <c r="D48" s="81"/>
      <c r="E48" s="81"/>
      <c r="F48" s="82"/>
    </row>
    <row r="49" spans="1:254" s="63" customFormat="1" ht="24" customHeight="1" x14ac:dyDescent="0.25">
      <c r="A49" s="3" t="s">
        <v>51</v>
      </c>
      <c r="B49" s="3" t="s">
        <v>36</v>
      </c>
      <c r="C49" s="3" t="s">
        <v>102</v>
      </c>
      <c r="D49" s="3" t="s">
        <v>26</v>
      </c>
      <c r="E49" s="3" t="s">
        <v>27</v>
      </c>
      <c r="F49" s="3" t="s">
        <v>28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  <c r="IS49" s="62"/>
      <c r="IT49" s="62"/>
    </row>
    <row r="50" spans="1:254" ht="12.75" x14ac:dyDescent="0.25">
      <c r="A50" s="34" t="s">
        <v>52</v>
      </c>
      <c r="B50" s="34" t="s">
        <v>88</v>
      </c>
      <c r="C50" s="35">
        <v>10</v>
      </c>
      <c r="D50" s="34" t="s">
        <v>5</v>
      </c>
      <c r="E50" s="131">
        <v>2809</v>
      </c>
      <c r="F50" s="131">
        <f>C50*E50</f>
        <v>28090</v>
      </c>
    </row>
    <row r="51" spans="1:254" ht="12.75" x14ac:dyDescent="0.25">
      <c r="A51" s="34" t="s">
        <v>29</v>
      </c>
      <c r="B51" s="34" t="s">
        <v>90</v>
      </c>
      <c r="C51" s="35">
        <v>4</v>
      </c>
      <c r="D51" s="34" t="s">
        <v>5</v>
      </c>
      <c r="E51" s="131">
        <v>50000</v>
      </c>
      <c r="F51" s="131">
        <f>C51*E51</f>
        <v>200000</v>
      </c>
    </row>
    <row r="52" spans="1:254" ht="12.75" x14ac:dyDescent="0.25">
      <c r="A52" s="34" t="s">
        <v>93</v>
      </c>
      <c r="B52" s="34" t="s">
        <v>86</v>
      </c>
      <c r="C52" s="35">
        <v>10</v>
      </c>
      <c r="D52" s="34" t="s">
        <v>5</v>
      </c>
      <c r="E52" s="131">
        <v>12000</v>
      </c>
      <c r="F52" s="131">
        <f t="shared" ref="F52:F53" si="4">C52*E52</f>
        <v>120000</v>
      </c>
    </row>
    <row r="53" spans="1:254" ht="12.75" x14ac:dyDescent="0.25">
      <c r="A53" s="34" t="s">
        <v>53</v>
      </c>
      <c r="B53" s="34" t="s">
        <v>54</v>
      </c>
      <c r="C53" s="35">
        <v>12</v>
      </c>
      <c r="D53" s="34" t="s">
        <v>5</v>
      </c>
      <c r="E53" s="131">
        <v>90000</v>
      </c>
      <c r="F53" s="131">
        <f t="shared" si="4"/>
        <v>1080000</v>
      </c>
    </row>
    <row r="54" spans="1:254" ht="19.5" customHeight="1" x14ac:dyDescent="0.25">
      <c r="A54" s="36" t="s">
        <v>55</v>
      </c>
      <c r="B54" s="37"/>
      <c r="C54" s="38"/>
      <c r="D54" s="37"/>
      <c r="E54" s="61"/>
      <c r="F54" s="60">
        <f t="shared" ref="F54" si="5">C54*E54</f>
        <v>0</v>
      </c>
    </row>
    <row r="55" spans="1:254" ht="13.5" customHeight="1" x14ac:dyDescent="0.25">
      <c r="A55" s="77" t="s">
        <v>56</v>
      </c>
      <c r="B55" s="78"/>
      <c r="C55" s="78"/>
      <c r="D55" s="78"/>
      <c r="E55" s="79"/>
      <c r="F55" s="132">
        <f>SUM(F50:F54)</f>
        <v>1428090</v>
      </c>
    </row>
    <row r="56" spans="1:254" ht="12" customHeight="1" x14ac:dyDescent="0.25">
      <c r="A56" s="39"/>
      <c r="B56" s="39"/>
      <c r="C56" s="39"/>
      <c r="D56" s="39"/>
      <c r="E56" s="40"/>
      <c r="F56" s="40"/>
    </row>
    <row r="57" spans="1:254" ht="12.75" x14ac:dyDescent="0.25">
      <c r="A57" s="83" t="s">
        <v>57</v>
      </c>
      <c r="B57" s="84"/>
      <c r="C57" s="84"/>
      <c r="D57" s="84"/>
      <c r="E57" s="85"/>
      <c r="F57" s="133">
        <f>F22+F32+F46+F55</f>
        <v>7325460</v>
      </c>
    </row>
    <row r="58" spans="1:254" ht="12" customHeight="1" x14ac:dyDescent="0.25">
      <c r="A58" s="74" t="s">
        <v>58</v>
      </c>
      <c r="B58" s="75"/>
      <c r="C58" s="75"/>
      <c r="D58" s="75"/>
      <c r="E58" s="76"/>
      <c r="F58" s="134">
        <f>F57*0.05</f>
        <v>366273</v>
      </c>
    </row>
    <row r="59" spans="1:254" ht="12" customHeight="1" x14ac:dyDescent="0.25">
      <c r="A59" s="68" t="s">
        <v>59</v>
      </c>
      <c r="B59" s="69"/>
      <c r="C59" s="69"/>
      <c r="D59" s="69"/>
      <c r="E59" s="70"/>
      <c r="F59" s="135">
        <f>F58+F57</f>
        <v>7691733</v>
      </c>
    </row>
    <row r="60" spans="1:254" ht="12" customHeight="1" x14ac:dyDescent="0.25">
      <c r="A60" s="74" t="s">
        <v>60</v>
      </c>
      <c r="B60" s="75"/>
      <c r="C60" s="75"/>
      <c r="D60" s="75"/>
      <c r="E60" s="76"/>
      <c r="F60" s="134">
        <f>F11</f>
        <v>12718755</v>
      </c>
    </row>
    <row r="61" spans="1:254" ht="12.75" x14ac:dyDescent="0.25">
      <c r="A61" s="71" t="s">
        <v>61</v>
      </c>
      <c r="B61" s="72"/>
      <c r="C61" s="72"/>
      <c r="D61" s="72"/>
      <c r="E61" s="73"/>
      <c r="F61" s="136">
        <f>F60-F59</f>
        <v>5027022</v>
      </c>
    </row>
    <row r="62" spans="1:254" ht="12" customHeight="1" x14ac:dyDescent="0.25">
      <c r="A62" s="41" t="s">
        <v>80</v>
      </c>
      <c r="B62" s="42"/>
      <c r="C62" s="42"/>
      <c r="D62" s="42"/>
      <c r="E62" s="42"/>
      <c r="F62" s="43"/>
    </row>
    <row r="63" spans="1:254" ht="12.75" customHeight="1" thickBot="1" x14ac:dyDescent="0.3">
      <c r="A63" s="44"/>
      <c r="B63" s="42"/>
      <c r="C63" s="42"/>
      <c r="D63" s="42"/>
      <c r="E63" s="42"/>
      <c r="F63" s="43"/>
    </row>
    <row r="64" spans="1:254" ht="15" customHeight="1" x14ac:dyDescent="0.25">
      <c r="A64" s="115" t="s">
        <v>81</v>
      </c>
      <c r="B64" s="116"/>
      <c r="C64" s="116"/>
      <c r="D64" s="116"/>
      <c r="E64" s="117"/>
      <c r="F64" s="43"/>
    </row>
    <row r="65" spans="1:6" ht="12.75" x14ac:dyDescent="0.25">
      <c r="A65" s="109" t="s">
        <v>62</v>
      </c>
      <c r="B65" s="110"/>
      <c r="C65" s="110"/>
      <c r="D65" s="110"/>
      <c r="E65" s="111"/>
      <c r="F65" s="43"/>
    </row>
    <row r="66" spans="1:6" ht="12.75" x14ac:dyDescent="0.25">
      <c r="A66" s="109" t="s">
        <v>63</v>
      </c>
      <c r="B66" s="110"/>
      <c r="C66" s="110"/>
      <c r="D66" s="110"/>
      <c r="E66" s="111"/>
      <c r="F66" s="43"/>
    </row>
    <row r="67" spans="1:6" ht="12.75" x14ac:dyDescent="0.25">
      <c r="A67" s="109" t="s">
        <v>64</v>
      </c>
      <c r="B67" s="110"/>
      <c r="C67" s="110"/>
      <c r="D67" s="110"/>
      <c r="E67" s="111"/>
      <c r="F67" s="43"/>
    </row>
    <row r="68" spans="1:6" ht="12.75" x14ac:dyDescent="0.25">
      <c r="A68" s="109" t="s">
        <v>65</v>
      </c>
      <c r="B68" s="110"/>
      <c r="C68" s="110"/>
      <c r="D68" s="110"/>
      <c r="E68" s="111"/>
      <c r="F68" s="43"/>
    </row>
    <row r="69" spans="1:6" ht="12.75" x14ac:dyDescent="0.25">
      <c r="A69" s="109" t="s">
        <v>66</v>
      </c>
      <c r="B69" s="110"/>
      <c r="C69" s="110"/>
      <c r="D69" s="110"/>
      <c r="E69" s="111"/>
      <c r="F69" s="43"/>
    </row>
    <row r="70" spans="1:6" ht="13.5" thickBot="1" x14ac:dyDescent="0.3">
      <c r="A70" s="112" t="s">
        <v>67</v>
      </c>
      <c r="B70" s="113"/>
      <c r="C70" s="113"/>
      <c r="D70" s="113"/>
      <c r="E70" s="114"/>
      <c r="F70" s="43"/>
    </row>
    <row r="71" spans="1:6" ht="12.75" customHeight="1" x14ac:dyDescent="0.25">
      <c r="A71" s="44"/>
      <c r="B71" s="44"/>
      <c r="C71" s="44"/>
      <c r="D71" s="44"/>
      <c r="E71" s="44"/>
      <c r="F71" s="43"/>
    </row>
    <row r="72" spans="1:6" ht="21.75" customHeight="1" thickBot="1" x14ac:dyDescent="0.3">
      <c r="A72" s="121" t="s">
        <v>68</v>
      </c>
      <c r="B72" s="122"/>
      <c r="C72" s="123"/>
      <c r="D72" s="45"/>
      <c r="E72" s="45"/>
      <c r="F72" s="43"/>
    </row>
    <row r="73" spans="1:6" ht="12" customHeight="1" x14ac:dyDescent="0.25">
      <c r="A73" s="46" t="s">
        <v>51</v>
      </c>
      <c r="B73" s="47" t="s">
        <v>69</v>
      </c>
      <c r="C73" s="139" t="s">
        <v>70</v>
      </c>
      <c r="D73" s="45"/>
      <c r="E73" s="45"/>
      <c r="F73" s="43"/>
    </row>
    <row r="74" spans="1:6" ht="12" customHeight="1" x14ac:dyDescent="0.25">
      <c r="A74" s="48" t="s">
        <v>71</v>
      </c>
      <c r="B74" s="125">
        <f>F22</f>
        <v>3250000</v>
      </c>
      <c r="C74" s="49">
        <f>(B74/B80)</f>
        <v>0.42253156733339547</v>
      </c>
      <c r="D74" s="45"/>
      <c r="E74" s="45"/>
      <c r="F74" s="43" t="s">
        <v>72</v>
      </c>
    </row>
    <row r="75" spans="1:6" ht="12" customHeight="1" x14ac:dyDescent="0.25">
      <c r="A75" s="48" t="s">
        <v>73</v>
      </c>
      <c r="B75" s="125">
        <f>F27</f>
        <v>0</v>
      </c>
      <c r="C75" s="49">
        <v>0</v>
      </c>
      <c r="D75" s="45"/>
      <c r="E75" s="45"/>
      <c r="F75" s="43"/>
    </row>
    <row r="76" spans="1:6" ht="12" customHeight="1" x14ac:dyDescent="0.25">
      <c r="A76" s="48" t="s">
        <v>74</v>
      </c>
      <c r="B76" s="125">
        <f>F32</f>
        <v>0</v>
      </c>
      <c r="C76" s="49">
        <f>(B76/B80)</f>
        <v>0</v>
      </c>
      <c r="D76" s="45"/>
      <c r="E76" s="45"/>
      <c r="F76" s="43"/>
    </row>
    <row r="77" spans="1:6" ht="12" customHeight="1" x14ac:dyDescent="0.25">
      <c r="A77" s="48" t="s">
        <v>35</v>
      </c>
      <c r="B77" s="125">
        <f>F46</f>
        <v>2647370</v>
      </c>
      <c r="C77" s="49">
        <f>(B77/B80)</f>
        <v>0.34418381397274189</v>
      </c>
      <c r="D77" s="45"/>
      <c r="E77" s="45"/>
      <c r="F77" s="43"/>
    </row>
    <row r="78" spans="1:6" ht="12" customHeight="1" x14ac:dyDescent="0.25">
      <c r="A78" s="48" t="s">
        <v>75</v>
      </c>
      <c r="B78" s="125">
        <f>F55</f>
        <v>1428090</v>
      </c>
      <c r="C78" s="49">
        <f>(B78/B80)</f>
        <v>0.18566557107481499</v>
      </c>
      <c r="D78" s="50"/>
      <c r="E78" s="50"/>
      <c r="F78" s="43"/>
    </row>
    <row r="79" spans="1:6" ht="12" customHeight="1" x14ac:dyDescent="0.25">
      <c r="A79" s="48" t="s">
        <v>76</v>
      </c>
      <c r="B79" s="125">
        <f>F58</f>
        <v>366273</v>
      </c>
      <c r="C79" s="49">
        <f>(B79/B80)</f>
        <v>4.7619047619047616E-2</v>
      </c>
      <c r="D79" s="50"/>
      <c r="E79" s="50"/>
      <c r="F79" s="43"/>
    </row>
    <row r="80" spans="1:6" ht="12.75" customHeight="1" thickBot="1" x14ac:dyDescent="0.3">
      <c r="A80" s="51" t="s">
        <v>77</v>
      </c>
      <c r="B80" s="137">
        <f>SUM(B74:B79)</f>
        <v>7691733</v>
      </c>
      <c r="C80" s="52">
        <f>SUM(C74:C79)</f>
        <v>1</v>
      </c>
      <c r="D80" s="50"/>
      <c r="E80" s="50"/>
      <c r="F80" s="43"/>
    </row>
    <row r="81" spans="1:6" ht="12" customHeight="1" x14ac:dyDescent="0.25">
      <c r="A81" s="44"/>
      <c r="B81" s="42"/>
      <c r="C81" s="42"/>
      <c r="D81" s="42"/>
      <c r="E81" s="42"/>
      <c r="F81" s="43"/>
    </row>
    <row r="82" spans="1:6" ht="15.75" customHeight="1" thickBot="1" x14ac:dyDescent="0.3">
      <c r="A82" s="118" t="s">
        <v>82</v>
      </c>
      <c r="B82" s="119"/>
      <c r="C82" s="119"/>
      <c r="D82" s="120"/>
      <c r="E82" s="53"/>
      <c r="F82" s="43"/>
    </row>
    <row r="83" spans="1:6" ht="12.75" x14ac:dyDescent="0.25">
      <c r="A83" s="54" t="s">
        <v>103</v>
      </c>
      <c r="B83" s="55">
        <v>30000</v>
      </c>
      <c r="C83" s="55">
        <v>31500</v>
      </c>
      <c r="D83" s="56">
        <v>32000</v>
      </c>
      <c r="E83" s="57"/>
      <c r="F83" s="58"/>
    </row>
    <row r="84" spans="1:6" ht="12.75" x14ac:dyDescent="0.25">
      <c r="A84" s="59" t="s">
        <v>78</v>
      </c>
      <c r="B84" s="138">
        <f>F59/B83</f>
        <v>256.39109999999999</v>
      </c>
      <c r="C84" s="138">
        <f>F59/C83</f>
        <v>244.18199999999999</v>
      </c>
      <c r="D84" s="138">
        <f>F59/D83</f>
        <v>240.36665625000001</v>
      </c>
      <c r="E84" s="57"/>
      <c r="F84" s="58"/>
    </row>
    <row r="85" spans="1:6" ht="12.75" x14ac:dyDescent="0.25">
      <c r="A85" s="65" t="s">
        <v>79</v>
      </c>
      <c r="B85" s="66"/>
      <c r="C85" s="66"/>
      <c r="D85" s="67"/>
      <c r="E85" s="44"/>
      <c r="F85" s="44"/>
    </row>
    <row r="86" spans="1:6" ht="11.25" customHeight="1" x14ac:dyDescent="0.25">
      <c r="A86" s="65" t="s">
        <v>98</v>
      </c>
      <c r="B86" s="66"/>
      <c r="C86" s="66"/>
      <c r="D86" s="67"/>
    </row>
  </sheetData>
  <mergeCells count="36">
    <mergeCell ref="A65:E65"/>
    <mergeCell ref="A66:E66"/>
    <mergeCell ref="A67:E67"/>
    <mergeCell ref="D12:E12"/>
    <mergeCell ref="D10:E10"/>
    <mergeCell ref="D9:E9"/>
    <mergeCell ref="D8:E8"/>
    <mergeCell ref="D13:E13"/>
    <mergeCell ref="D11:E11"/>
    <mergeCell ref="D14:E14"/>
    <mergeCell ref="A16:F16"/>
    <mergeCell ref="A36:F36"/>
    <mergeCell ref="A40:F40"/>
    <mergeCell ref="A18:F18"/>
    <mergeCell ref="A22:E22"/>
    <mergeCell ref="A27:E27"/>
    <mergeCell ref="A32:E32"/>
    <mergeCell ref="A29:F29"/>
    <mergeCell ref="A24:F24"/>
    <mergeCell ref="A34:F34"/>
    <mergeCell ref="A86:D86"/>
    <mergeCell ref="A59:E59"/>
    <mergeCell ref="A61:E61"/>
    <mergeCell ref="A60:E60"/>
    <mergeCell ref="A46:E46"/>
    <mergeCell ref="A48:F48"/>
    <mergeCell ref="A55:E55"/>
    <mergeCell ref="A57:E57"/>
    <mergeCell ref="A58:E58"/>
    <mergeCell ref="A68:E68"/>
    <mergeCell ref="A69:E69"/>
    <mergeCell ref="A70:E70"/>
    <mergeCell ref="A64:E64"/>
    <mergeCell ref="A85:D85"/>
    <mergeCell ref="A82:D82"/>
    <mergeCell ref="A72:C72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rowBreaks count="1" manualBreakCount="1"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LECHE </vt:lpstr>
      <vt:lpstr>'BOVINOS DE LECHE 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2023-03-31T20:02:31Z</dcterms:modified>
  <cp:category/>
  <cp:contentStatus/>
</cp:coreProperties>
</file>