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720"/>
  </bookViews>
  <sheets>
    <sheet name="BOVINOS LECH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/>
  <c r="G54"/>
  <c r="C83" s="1"/>
  <c r="G33"/>
  <c r="F91" l="1"/>
  <c r="F90"/>
  <c r="F89"/>
  <c r="F92" l="1"/>
  <c r="G12" s="1"/>
  <c r="G22" s="1"/>
  <c r="F22" s="1"/>
  <c r="G51" l="1"/>
  <c r="G50"/>
  <c r="G48"/>
  <c r="G47"/>
  <c r="G45"/>
  <c r="G44"/>
  <c r="G21"/>
  <c r="G60" l="1"/>
  <c r="G65"/>
  <c r="G24" l="1"/>
  <c r="C79" s="1"/>
  <c r="G53"/>
  <c r="C82" s="1"/>
  <c r="G39"/>
  <c r="C81" s="1"/>
  <c r="G62" l="1"/>
  <c r="G63" s="1"/>
  <c r="G64" l="1"/>
  <c r="G66" s="1"/>
  <c r="C84"/>
  <c r="C85" l="1"/>
  <c r="D82" l="1"/>
  <c r="D83"/>
  <c r="D81"/>
  <c r="D79"/>
  <c r="D84"/>
  <c r="D85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<sst xmlns="http://schemas.openxmlformats.org/spreadsheetml/2006/main" count="139" uniqueCount="105">
  <si>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</si>
  <si>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</si>
  <si>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</si>
  <si>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</si>
  <si>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</si>
  <si>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AGENCIA DE ÁREA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</si>
  <si>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</si>
  <si>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</si>
  <si>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</si>
  <si>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</si>
  <si>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</si>
  <si>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</si>
  <si>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</si>
  <si>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</si>
  <si>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</si>
  <si>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</si>
  <si>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</si>
  <si>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</si>
  <si>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</si>
  <si>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</si>
  <si>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</si>
  <si>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</si>
  <si>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</si>
  <si>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</si>
  <si>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</si>
  <si>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</si>
  <si>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</si>
  <si>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</si>
  <si>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</si>
  <si>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</si>
  <si>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</si>
  <si>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</si>
  <si>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</si>
  <si>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</si>
  <si>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</si>
  <si>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</si>
  <si>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</si>
  <si>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</si>
  <si>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</si>
  <si>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</si>
  <si>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</si>
  <si>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</si>
  <si>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</si>
  <si>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</si>
  <si>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</si>
  <si>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</si>
  <si>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</si>
  <si>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</si>
  <si>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</si>
  <si>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</si>
  <si>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</si>
  <si>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</si>
  <si>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</si>
  <si>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</si>
  <si>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</si>
  <si>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</si>
  <si>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</si>
  <si>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BOVINOS  DE  LECHE</t>
  </si>
  <si>
    <t>MEDIO</t>
  </si>
  <si>
    <t>LOS LAGOS</t>
  </si>
  <si>
    <t xml:space="preserve">Anual </t>
  </si>
  <si>
    <t>Anual</t>
  </si>
  <si>
    <t>FARMACOS</t>
  </si>
  <si>
    <t>Otoño y primavera</t>
  </si>
  <si>
    <t>ALIMENTACION</t>
  </si>
  <si>
    <t>invierno</t>
  </si>
  <si>
    <t>Heladas y sequias eventualmente</t>
  </si>
  <si>
    <t>INGRESO ESPERADO, CON IVA ($)</t>
  </si>
  <si>
    <t>DESTINO PRODUCCIÓN</t>
  </si>
  <si>
    <t>Servicios de Maquinarias</t>
  </si>
  <si>
    <t>PRECIO ESPERADO ($/lt)</t>
  </si>
  <si>
    <t>CATEGORIA</t>
  </si>
  <si>
    <t>Época</t>
  </si>
  <si>
    <t>Venta de  Leche - lt</t>
  </si>
  <si>
    <t>anual</t>
  </si>
  <si>
    <t>Ternero/a (venta)   (12 cab de 150 kg c/u)</t>
  </si>
  <si>
    <t>Vaca desecho (2 cab de 500 kg c/u)</t>
  </si>
  <si>
    <t>Ingresos  esperados</t>
  </si>
  <si>
    <t>Mano de obra Labores generales</t>
  </si>
  <si>
    <t>mano de Obra Ordeña</t>
  </si>
  <si>
    <t>Mano de obra cosechas y otros</t>
  </si>
  <si>
    <t>Fertilizantes y semillas</t>
  </si>
  <si>
    <t>combustible y lubricantes</t>
  </si>
  <si>
    <t>litros</t>
  </si>
  <si>
    <t>todo el año</t>
  </si>
  <si>
    <t>abril mayo</t>
  </si>
  <si>
    <t>horas</t>
  </si>
  <si>
    <t>kilos</t>
  </si>
  <si>
    <t xml:space="preserve">Concentrados </t>
  </si>
  <si>
    <t>tons</t>
  </si>
  <si>
    <t>MARZO 2023</t>
  </si>
  <si>
    <t xml:space="preserve">MEDICAMENTOS </t>
  </si>
  <si>
    <t>RENDIMIENTO:  (lts/ plantel 30 vientres).</t>
  </si>
  <si>
    <t>ANUAL</t>
  </si>
  <si>
    <t>OVERO NECGRO</t>
  </si>
  <si>
    <t>PUERTO MONTT</t>
  </si>
  <si>
    <t>PUERTO VARAS</t>
  </si>
  <si>
    <t>VACUNAS Y OTROS</t>
  </si>
  <si>
    <t>ENSILAJE</t>
  </si>
  <si>
    <t>DICIEMBRE</t>
  </si>
  <si>
    <t xml:space="preserve">Heno </t>
  </si>
  <si>
    <t xml:space="preserve">kg </t>
  </si>
  <si>
    <t>BOLOS</t>
  </si>
  <si>
    <t>CABEZAS</t>
  </si>
  <si>
    <t>CABEZA&lt;S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</si>
</sst>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&quot;$&quot;\ * #,##0_-;\-&quot;$&quot;\ * #,##0_-;_-&quot;$&quot;\ * &quot;-&quot;_-;_-@_-"/>
    <numFmt numFmtId="170" formatCode="_-* #,##0_-;\-* #,##0_-;_-* &quot;-&quot;??_-;_-@_-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169" fontId="4" fillId="2" borderId="6" xfId="0" applyNumberFormat="1" applyFont="1" applyFill="1" applyBorder="1" applyAlignment="1">
      <alignment horizontal="right" vertical="center" wrapText="1"/>
    </xf>
    <xf numFmtId="170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170" fontId="8" fillId="2" borderId="6" xfId="0" applyNumberFormat="1" applyFont="1" applyFill="1" applyBorder="1" applyAlignment="1">
      <alignment horizontal="left" vertical="center" wrapText="1"/>
    </xf>
    <xf numFmtId="169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70" fontId="4" fillId="2" borderId="6" xfId="0" applyNumberFormat="1" applyFont="1" applyFill="1" applyBorder="1" applyAlignment="1">
      <alignment vertical="center"/>
    </xf>
    <xf numFmtId="43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right" vertical="center" wrapText="1"/>
    </xf>
    <xf numFmtId="170" fontId="11" fillId="9" borderId="22" xfId="0" applyNumberFormat="1" applyFont="1" applyFill="1" applyBorder="1" applyAlignment="1">
      <alignment vertical="center"/>
    </xf>
    <xf numFmtId="0" fontId="16" fillId="8" borderId="53" xfId="0" applyFont="1" applyFill="1" applyBorder="1" applyAlignment="1">
      <alignment vertical="center"/>
    </xf>
    <xf numFmtId="0" fontId="14" fillId="8" borderId="54" xfId="0" applyFont="1" applyFill="1" applyBorder="1" applyAlignment="1">
      <alignment vertical="center"/>
    </xf>
    <xf numFmtId="41" fontId="14" fillId="8" borderId="55" xfId="0" applyNumberFormat="1" applyFont="1" applyFill="1" applyBorder="1" applyAlignment="1">
      <alignment vertical="center"/>
    </xf>
    <xf numFmtId="0" fontId="14" fillId="8" borderId="39" xfId="0" applyFont="1" applyFill="1" applyBorder="1" applyAlignment="1">
      <alignment vertical="center"/>
    </xf>
    <xf numFmtId="1" fontId="14" fillId="8" borderId="40" xfId="0" applyNumberFormat="1" applyFont="1" applyFill="1" applyBorder="1" applyAlignment="1">
      <alignment vertical="center"/>
    </xf>
    <xf numFmtId="0" fontId="14" fillId="8" borderId="40" xfId="0" applyFont="1" applyFill="1" applyBorder="1" applyAlignment="1">
      <alignment vertical="center"/>
    </xf>
    <xf numFmtId="41" fontId="14" fillId="8" borderId="4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49" fontId="1" fillId="10" borderId="58" xfId="0" applyNumberFormat="1" applyFont="1" applyFill="1" applyBorder="1" applyAlignment="1">
      <alignment horizontal="center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16" fillId="0" borderId="56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16" fillId="0" borderId="56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336550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92"/>
  <sheetViews>
    <sheetView showGridLines="0" tabSelected="1" topLeftCell="A73" workbookViewId="0">
      <selection activeCell="C45" sqref="C45"/>
    </sheetView>
  </sheetViews>
  <sheetFormatPr baseColWidth="10" defaultColWidth="10.85546875" defaultRowHeight="11.25" customHeight="1"/>
  <cols>
    <col min="1" max="1" width="4.42578125" style="71" customWidth="1"/>
    <col min="2" max="2" width="24.5703125" style="71" customWidth="1"/>
    <col min="3" max="3" width="19.42578125" style="71" customWidth="1"/>
    <col min="4" max="4" width="9.42578125" style="71" customWidth="1"/>
    <col min="5" max="5" width="14.42578125" style="71" customWidth="1"/>
    <col min="6" max="6" width="11" style="71" customWidth="1"/>
    <col min="7" max="7" width="12.42578125" style="71" customWidth="1"/>
    <col min="8" max="255" width="10.85546875" style="71" customWidth="1"/>
    <col min="256" max="16384" width="10.85546875" style="72"/>
  </cols>
  <sheetData>
    <row r="1" spans="1:7" ht="15" customHeight="1">
      <c r="A1" s="70"/>
      <c r="B1" s="70"/>
      <c r="C1" s="70"/>
      <c r="D1" s="70"/>
      <c r="E1" s="70"/>
      <c r="F1" s="70"/>
      <c r="G1" s="70"/>
    </row>
    <row r="2" spans="1:7" ht="15" customHeight="1">
      <c r="A2" s="70"/>
      <c r="B2" s="70"/>
      <c r="C2" s="70"/>
      <c r="D2" s="70"/>
      <c r="E2" s="70"/>
      <c r="F2" s="70"/>
      <c r="G2" s="70"/>
    </row>
    <row r="3" spans="1:7" ht="15" customHeight="1">
      <c r="A3" s="70"/>
      <c r="B3" s="70"/>
      <c r="C3" s="70"/>
      <c r="D3" s="70"/>
      <c r="E3" s="70"/>
      <c r="F3" s="70"/>
      <c r="G3" s="70"/>
    </row>
    <row r="4" spans="1:7" ht="15" customHeight="1">
      <c r="A4" s="70"/>
      <c r="B4" s="70"/>
      <c r="C4" s="70"/>
      <c r="D4" s="70"/>
      <c r="E4" s="70"/>
      <c r="F4" s="70"/>
      <c r="G4" s="70"/>
    </row>
    <row r="5" spans="1:7" ht="15" customHeight="1">
      <c r="A5" s="70"/>
      <c r="B5" s="70"/>
      <c r="C5" s="70"/>
      <c r="D5" s="70"/>
      <c r="E5" s="70"/>
      <c r="F5" s="70"/>
      <c r="G5" s="70"/>
    </row>
    <row r="6" spans="1:7" ht="15" customHeight="1">
      <c r="A6" s="70"/>
      <c r="B6" s="70"/>
      <c r="C6" s="70"/>
      <c r="D6" s="70"/>
      <c r="E6" s="70"/>
      <c r="F6" s="70"/>
      <c r="G6" s="70"/>
    </row>
    <row r="7" spans="1:7" ht="15" customHeight="1">
      <c r="A7" s="70"/>
      <c r="B7" s="70"/>
      <c r="C7" s="70"/>
      <c r="D7" s="70"/>
      <c r="E7" s="70"/>
      <c r="F7" s="70"/>
      <c r="G7" s="70"/>
    </row>
    <row r="8" spans="1:7" ht="15" customHeight="1">
      <c r="A8" s="70"/>
      <c r="B8" s="73"/>
      <c r="C8" s="74"/>
      <c r="D8" s="70"/>
      <c r="E8" s="74"/>
      <c r="F8" s="74"/>
      <c r="G8" s="74"/>
    </row>
    <row r="9" spans="1:7" ht="24" customHeight="1">
      <c r="A9" s="75"/>
      <c r="B9" s="1" t="s">
        <v>0</v>
      </c>
      <c r="C9" s="77" t="s">
        <v>57</v>
      </c>
      <c r="D9" s="76"/>
      <c r="E9" s="153" t="s">
        <v>92</v>
      </c>
      <c r="F9" s="154"/>
      <c r="G9" s="77">
        <v>4333</v>
      </c>
    </row>
    <row r="10" spans="1:7" ht="38.25" customHeight="1">
      <c r="A10" s="75"/>
      <c r="B10" s="2" t="s">
        <v>1</v>
      </c>
      <c r="C10" s="80" t="s">
        <v>94</v>
      </c>
      <c r="D10" s="78"/>
      <c r="E10" s="151" t="s">
        <v>2</v>
      </c>
      <c r="F10" s="152"/>
      <c r="G10" s="80" t="s">
        <v>60</v>
      </c>
    </row>
    <row r="11" spans="1:7" ht="18" customHeight="1">
      <c r="A11" s="75"/>
      <c r="B11" s="2" t="s">
        <v>3</v>
      </c>
      <c r="C11" s="80" t="s">
        <v>58</v>
      </c>
      <c r="D11" s="78"/>
      <c r="E11" s="151" t="s">
        <v>70</v>
      </c>
      <c r="F11" s="152"/>
      <c r="G11" s="81">
        <v>340</v>
      </c>
    </row>
    <row r="12" spans="1:7" ht="11.25" customHeight="1">
      <c r="A12" s="75"/>
      <c r="B12" s="2" t="s">
        <v>4</v>
      </c>
      <c r="C12" s="83" t="s">
        <v>59</v>
      </c>
      <c r="D12" s="78"/>
      <c r="E12" s="151" t="s">
        <v>67</v>
      </c>
      <c r="F12" s="152"/>
      <c r="G12" s="83">
        <f>+F92</f>
        <v>50800000</v>
      </c>
    </row>
    <row r="13" spans="1:7" ht="11.25" customHeight="1">
      <c r="A13" s="75"/>
      <c r="B13" s="2" t="s">
        <v>5</v>
      </c>
      <c r="C13" s="80" t="s">
        <v>95</v>
      </c>
      <c r="D13" s="78"/>
      <c r="E13" s="151" t="s">
        <v>68</v>
      </c>
      <c r="F13" s="152"/>
      <c r="G13" s="80" t="s">
        <v>6</v>
      </c>
    </row>
    <row r="14" spans="1:7" ht="13.5" customHeight="1">
      <c r="A14" s="75"/>
      <c r="B14" s="2" t="s">
        <v>7</v>
      </c>
      <c r="C14" s="80" t="s">
        <v>96</v>
      </c>
      <c r="D14" s="78"/>
      <c r="E14" s="151" t="s">
        <v>8</v>
      </c>
      <c r="F14" s="152"/>
      <c r="G14" s="80" t="s">
        <v>60</v>
      </c>
    </row>
    <row r="15" spans="1:7" ht="25.5" customHeight="1">
      <c r="A15" s="75"/>
      <c r="B15" s="2" t="s">
        <v>9</v>
      </c>
      <c r="C15" s="82" t="s">
        <v>90</v>
      </c>
      <c r="D15" s="78"/>
      <c r="E15" s="155" t="s">
        <v>10</v>
      </c>
      <c r="F15" s="156"/>
      <c r="G15" s="82" t="s">
        <v>66</v>
      </c>
    </row>
    <row r="16" spans="1:7" ht="12" customHeight="1">
      <c r="A16" s="70"/>
      <c r="B16" s="85"/>
      <c r="C16" s="86"/>
      <c r="D16" s="6"/>
      <c r="E16" s="87"/>
      <c r="F16" s="87"/>
      <c r="G16" s="88"/>
    </row>
    <row r="17" spans="1:7" ht="12" customHeight="1">
      <c r="A17" s="89"/>
      <c r="B17" s="157" t="s">
        <v>11</v>
      </c>
      <c r="C17" s="158"/>
      <c r="D17" s="158"/>
      <c r="E17" s="158"/>
      <c r="F17" s="158"/>
      <c r="G17" s="158"/>
    </row>
    <row r="18" spans="1:7" ht="12" customHeight="1">
      <c r="A18" s="70"/>
      <c r="B18" s="90"/>
      <c r="C18" s="91"/>
      <c r="D18" s="91"/>
      <c r="E18" s="91"/>
      <c r="F18" s="92"/>
      <c r="G18" s="92"/>
    </row>
    <row r="19" spans="1:7" ht="12" customHeight="1">
      <c r="A19" s="75"/>
      <c r="B19" s="4" t="s">
        <v>12</v>
      </c>
      <c r="C19" s="5"/>
      <c r="D19" s="6"/>
      <c r="E19" s="6"/>
      <c r="F19" s="6"/>
      <c r="G19" s="6"/>
    </row>
    <row r="20" spans="1:7" ht="24" customHeight="1">
      <c r="A20" s="89"/>
      <c r="B20" s="7" t="s">
        <v>13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</row>
    <row r="21" spans="1:7" ht="12.75" customHeight="1">
      <c r="A21" s="89"/>
      <c r="B21" s="79" t="s">
        <v>78</v>
      </c>
      <c r="C21" s="115" t="s">
        <v>19</v>
      </c>
      <c r="D21" s="79">
        <v>340</v>
      </c>
      <c r="E21" s="79" t="s">
        <v>61</v>
      </c>
      <c r="F21" s="130">
        <v>19000</v>
      </c>
      <c r="G21" s="130">
        <f>+F21*D21</f>
        <v>6460000</v>
      </c>
    </row>
    <row r="22" spans="1:7" ht="25.5" customHeight="1">
      <c r="A22" s="89"/>
      <c r="B22" s="79" t="s">
        <v>79</v>
      </c>
      <c r="C22" s="115" t="s">
        <v>19</v>
      </c>
      <c r="D22" s="79">
        <v>180</v>
      </c>
      <c r="E22" s="129" t="s">
        <v>61</v>
      </c>
      <c r="F22" s="131">
        <f>+G22/D22</f>
        <v>28222.222222222223</v>
      </c>
      <c r="G22" s="131">
        <f>+G12*0.1</f>
        <v>5080000</v>
      </c>
    </row>
    <row r="23" spans="1:7" ht="12.75" customHeight="1">
      <c r="A23" s="89"/>
      <c r="B23" s="93" t="s">
        <v>80</v>
      </c>
      <c r="C23" s="115" t="s">
        <v>19</v>
      </c>
      <c r="D23" s="94">
        <v>30</v>
      </c>
      <c r="E23" s="129" t="s">
        <v>61</v>
      </c>
      <c r="F23" s="83">
        <v>25000</v>
      </c>
      <c r="G23" s="83">
        <v>750000</v>
      </c>
    </row>
    <row r="24" spans="1:7" ht="12.75" customHeight="1">
      <c r="A24" s="89"/>
      <c r="B24" s="8" t="s">
        <v>20</v>
      </c>
      <c r="C24" s="9"/>
      <c r="D24" s="9"/>
      <c r="E24" s="9"/>
      <c r="F24" s="10"/>
      <c r="G24" s="11">
        <f>SUM(G21:G23)</f>
        <v>12290000</v>
      </c>
    </row>
    <row r="25" spans="1:7" ht="12" customHeight="1">
      <c r="A25" s="70"/>
      <c r="B25" s="90"/>
      <c r="C25" s="92"/>
      <c r="D25" s="92"/>
      <c r="E25" s="92"/>
      <c r="F25" s="95"/>
      <c r="G25" s="95"/>
    </row>
    <row r="26" spans="1:7" ht="12" customHeight="1">
      <c r="A26" s="75"/>
      <c r="B26" s="12" t="s">
        <v>21</v>
      </c>
      <c r="C26" s="13"/>
      <c r="D26" s="14"/>
      <c r="E26" s="14"/>
      <c r="F26" s="15"/>
      <c r="G26" s="15"/>
    </row>
    <row r="27" spans="1:7" ht="24" customHeight="1">
      <c r="A27" s="75"/>
      <c r="B27" s="16" t="s">
        <v>13</v>
      </c>
      <c r="C27" s="17" t="s">
        <v>14</v>
      </c>
      <c r="D27" s="17" t="s">
        <v>15</v>
      </c>
      <c r="E27" s="16" t="s">
        <v>16</v>
      </c>
      <c r="F27" s="17" t="s">
        <v>17</v>
      </c>
      <c r="G27" s="16" t="s">
        <v>18</v>
      </c>
    </row>
    <row r="28" spans="1:7" ht="12" customHeight="1">
      <c r="A28" s="75"/>
      <c r="B28" s="18"/>
      <c r="C28" s="19" t="s">
        <v>56</v>
      </c>
      <c r="D28" s="19"/>
      <c r="E28" s="19"/>
      <c r="F28" s="18"/>
      <c r="G28" s="18"/>
    </row>
    <row r="29" spans="1:7" ht="12" customHeight="1">
      <c r="A29" s="75"/>
      <c r="B29" s="20" t="s">
        <v>22</v>
      </c>
      <c r="C29" s="21"/>
      <c r="D29" s="21"/>
      <c r="E29" s="21"/>
      <c r="F29" s="22"/>
      <c r="G29" s="22"/>
    </row>
    <row r="30" spans="1:7" ht="12" customHeight="1">
      <c r="A30" s="70"/>
      <c r="B30" s="96"/>
      <c r="C30" s="97"/>
      <c r="D30" s="97"/>
      <c r="E30" s="97"/>
      <c r="F30" s="98"/>
      <c r="G30" s="98"/>
    </row>
    <row r="31" spans="1:7" ht="12" customHeight="1">
      <c r="A31" s="75"/>
      <c r="B31" s="12" t="s">
        <v>23</v>
      </c>
      <c r="C31" s="13"/>
      <c r="D31" s="14"/>
      <c r="E31" s="14"/>
      <c r="F31" s="15"/>
      <c r="G31" s="15"/>
    </row>
    <row r="32" spans="1:7" ht="24" customHeight="1">
      <c r="A32" s="75"/>
      <c r="B32" s="23" t="s">
        <v>13</v>
      </c>
      <c r="C32" s="23" t="s">
        <v>14</v>
      </c>
      <c r="D32" s="23" t="s">
        <v>15</v>
      </c>
      <c r="E32" s="23" t="s">
        <v>16</v>
      </c>
      <c r="F32" s="24" t="s">
        <v>17</v>
      </c>
      <c r="G32" s="23" t="s">
        <v>18</v>
      </c>
    </row>
    <row r="33" spans="1:11" ht="12.75" customHeight="1">
      <c r="A33" s="89"/>
      <c r="B33" s="129" t="s">
        <v>69</v>
      </c>
      <c r="C33" s="115" t="s">
        <v>86</v>
      </c>
      <c r="D33" s="129">
        <v>85</v>
      </c>
      <c r="E33" s="132" t="s">
        <v>93</v>
      </c>
      <c r="F33" s="138">
        <v>40000</v>
      </c>
      <c r="G33" s="138">
        <f>+F33*D33</f>
        <v>3400000</v>
      </c>
    </row>
    <row r="34" spans="1:11" ht="12.75" customHeight="1">
      <c r="A34" s="89"/>
      <c r="B34" s="93"/>
      <c r="C34" s="3"/>
      <c r="D34" s="94"/>
      <c r="E34" s="82"/>
      <c r="F34" s="83"/>
      <c r="G34" s="83"/>
    </row>
    <row r="35" spans="1:11" ht="12.75" customHeight="1">
      <c r="A35" s="89"/>
      <c r="B35" s="93"/>
      <c r="C35" s="3"/>
      <c r="D35" s="94"/>
      <c r="E35" s="82"/>
      <c r="F35" s="83"/>
      <c r="G35" s="83"/>
    </row>
    <row r="36" spans="1:11" ht="12.75" customHeight="1">
      <c r="A36" s="89"/>
      <c r="B36" s="93"/>
      <c r="C36" s="3"/>
      <c r="D36" s="94"/>
      <c r="E36" s="82"/>
      <c r="F36" s="83"/>
      <c r="G36" s="83"/>
    </row>
    <row r="37" spans="1:11" ht="25.5" customHeight="1">
      <c r="A37" s="89"/>
      <c r="B37" s="93"/>
      <c r="C37" s="3"/>
      <c r="D37" s="94"/>
      <c r="E37" s="82"/>
      <c r="F37" s="83"/>
      <c r="G37" s="83"/>
    </row>
    <row r="38" spans="1:11" ht="12.75" customHeight="1">
      <c r="A38" s="89"/>
      <c r="B38" s="99"/>
      <c r="C38" s="100"/>
      <c r="D38" s="101"/>
      <c r="E38" s="102"/>
      <c r="F38" s="103"/>
      <c r="G38" s="103"/>
    </row>
    <row r="39" spans="1:11" ht="12.75" customHeight="1">
      <c r="A39" s="75"/>
      <c r="B39" s="25" t="s">
        <v>24</v>
      </c>
      <c r="C39" s="26"/>
      <c r="D39" s="26"/>
      <c r="E39" s="26"/>
      <c r="F39" s="27"/>
      <c r="G39" s="28">
        <f>SUM(G33:G38)</f>
        <v>3400000</v>
      </c>
    </row>
    <row r="40" spans="1:11" ht="12" customHeight="1">
      <c r="A40" s="70"/>
      <c r="B40" s="96"/>
      <c r="C40" s="97"/>
      <c r="D40" s="97"/>
      <c r="E40" s="97"/>
      <c r="F40" s="98"/>
      <c r="G40" s="98"/>
    </row>
    <row r="41" spans="1:11" ht="12" customHeight="1">
      <c r="A41" s="75"/>
      <c r="B41" s="12" t="s">
        <v>25</v>
      </c>
      <c r="C41" s="13"/>
      <c r="D41" s="14"/>
      <c r="E41" s="14"/>
      <c r="F41" s="15"/>
      <c r="G41" s="15"/>
    </row>
    <row r="42" spans="1:11" ht="24" customHeight="1">
      <c r="A42" s="75"/>
      <c r="B42" s="24" t="s">
        <v>26</v>
      </c>
      <c r="C42" s="24" t="s">
        <v>27</v>
      </c>
      <c r="D42" s="24" t="s">
        <v>28</v>
      </c>
      <c r="E42" s="24" t="s">
        <v>16</v>
      </c>
      <c r="F42" s="24" t="s">
        <v>17</v>
      </c>
      <c r="G42" s="24" t="s">
        <v>18</v>
      </c>
      <c r="K42" s="104"/>
    </row>
    <row r="43" spans="1:11" ht="12.75" customHeight="1">
      <c r="A43" s="89"/>
      <c r="B43" s="29" t="s">
        <v>62</v>
      </c>
      <c r="C43" s="29"/>
      <c r="D43" s="29"/>
      <c r="E43" s="29"/>
      <c r="F43" s="133"/>
      <c r="G43" s="133"/>
      <c r="K43" s="104"/>
    </row>
    <row r="44" spans="1:11" ht="12.75" customHeight="1">
      <c r="A44" s="89"/>
      <c r="B44" s="84" t="s">
        <v>91</v>
      </c>
      <c r="C44" s="107" t="s">
        <v>104</v>
      </c>
      <c r="D44" s="84">
        <v>30</v>
      </c>
      <c r="E44" s="107" t="s">
        <v>93</v>
      </c>
      <c r="F44" s="134">
        <v>25360</v>
      </c>
      <c r="G44" s="134">
        <f t="shared" ref="G44:G45" si="0">+F44*D44</f>
        <v>760800</v>
      </c>
    </row>
    <row r="45" spans="1:11" ht="12.75" customHeight="1">
      <c r="A45" s="89"/>
      <c r="B45" s="135" t="s">
        <v>97</v>
      </c>
      <c r="C45" s="107" t="s">
        <v>103</v>
      </c>
      <c r="D45" s="84">
        <v>60</v>
      </c>
      <c r="E45" s="107" t="s">
        <v>63</v>
      </c>
      <c r="F45" s="134">
        <v>1150</v>
      </c>
      <c r="G45" s="134">
        <f t="shared" si="0"/>
        <v>69000</v>
      </c>
    </row>
    <row r="46" spans="1:11" ht="12.75" customHeight="1">
      <c r="A46" s="89"/>
      <c r="B46" s="84" t="s">
        <v>64</v>
      </c>
      <c r="C46" s="107"/>
      <c r="D46" s="84"/>
      <c r="E46" s="107"/>
      <c r="F46" s="136"/>
      <c r="G46" s="136"/>
    </row>
    <row r="47" spans="1:11" ht="12.75" customHeight="1">
      <c r="A47" s="89"/>
      <c r="B47" s="84" t="s">
        <v>100</v>
      </c>
      <c r="C47" s="137" t="s">
        <v>101</v>
      </c>
      <c r="D47" s="84">
        <v>22500</v>
      </c>
      <c r="E47" s="107" t="s">
        <v>65</v>
      </c>
      <c r="F47" s="134">
        <v>180</v>
      </c>
      <c r="G47" s="134">
        <f t="shared" ref="G47:G48" si="1">+F47*D47</f>
        <v>4050000</v>
      </c>
    </row>
    <row r="48" spans="1:11" ht="21" customHeight="1">
      <c r="A48" s="89"/>
      <c r="B48" s="147" t="s">
        <v>88</v>
      </c>
      <c r="C48" s="137" t="s">
        <v>87</v>
      </c>
      <c r="D48" s="84">
        <v>18000</v>
      </c>
      <c r="E48" s="107" t="s">
        <v>65</v>
      </c>
      <c r="F48" s="134">
        <v>285</v>
      </c>
      <c r="G48" s="134">
        <f t="shared" si="1"/>
        <v>5130000</v>
      </c>
    </row>
    <row r="49" spans="1:7" ht="12.75" customHeight="1">
      <c r="A49" s="89"/>
      <c r="B49" s="84" t="s">
        <v>30</v>
      </c>
      <c r="C49" s="107"/>
      <c r="D49" s="84"/>
      <c r="E49" s="107"/>
      <c r="F49" s="136"/>
      <c r="G49" s="136"/>
    </row>
    <row r="50" spans="1:7" ht="12.75" customHeight="1">
      <c r="A50" s="89"/>
      <c r="B50" s="84" t="s">
        <v>81</v>
      </c>
      <c r="C50" s="137" t="s">
        <v>89</v>
      </c>
      <c r="D50" s="84">
        <v>20</v>
      </c>
      <c r="E50" s="107" t="s">
        <v>63</v>
      </c>
      <c r="F50" s="134">
        <v>780000</v>
      </c>
      <c r="G50" s="134">
        <f t="shared" ref="G50:G51" si="2">+F50*D50</f>
        <v>15600000</v>
      </c>
    </row>
    <row r="51" spans="1:7" ht="12.75" customHeight="1">
      <c r="A51" s="89"/>
      <c r="B51" s="135" t="s">
        <v>98</v>
      </c>
      <c r="C51" s="137" t="s">
        <v>102</v>
      </c>
      <c r="D51" s="84">
        <v>100</v>
      </c>
      <c r="E51" s="107" t="s">
        <v>99</v>
      </c>
      <c r="F51" s="134">
        <v>20000</v>
      </c>
      <c r="G51" s="134">
        <f t="shared" si="2"/>
        <v>2000000</v>
      </c>
    </row>
    <row r="52" spans="1:7" ht="12.75" customHeight="1">
      <c r="A52" s="89"/>
      <c r="B52" s="108"/>
      <c r="C52" s="109"/>
      <c r="D52" s="110"/>
      <c r="E52" s="109"/>
      <c r="F52" s="111"/>
      <c r="G52" s="111"/>
    </row>
    <row r="53" spans="1:7" ht="13.5" customHeight="1">
      <c r="A53" s="75"/>
      <c r="B53" s="30" t="s">
        <v>29</v>
      </c>
      <c r="C53" s="31"/>
      <c r="D53" s="31"/>
      <c r="E53" s="31"/>
      <c r="F53" s="32"/>
      <c r="G53" s="33">
        <f>SUM(G43:G52)</f>
        <v>27609800</v>
      </c>
    </row>
    <row r="54" spans="1:7" ht="12" customHeight="1">
      <c r="A54" s="70"/>
      <c r="B54" s="96" t="s">
        <v>82</v>
      </c>
      <c r="C54" s="97" t="s">
        <v>83</v>
      </c>
      <c r="D54" s="97">
        <v>500</v>
      </c>
      <c r="E54" s="112" t="s">
        <v>84</v>
      </c>
      <c r="F54" s="98">
        <v>1300</v>
      </c>
      <c r="G54" s="98">
        <f>+F54*D54</f>
        <v>650000</v>
      </c>
    </row>
    <row r="55" spans="1:7" ht="12" customHeight="1">
      <c r="A55" s="75"/>
      <c r="B55" s="12" t="s">
        <v>30</v>
      </c>
      <c r="C55" s="13"/>
      <c r="D55" s="14"/>
      <c r="E55" s="14"/>
      <c r="F55" s="15"/>
      <c r="G55" s="15"/>
    </row>
    <row r="56" spans="1:7" ht="24" customHeight="1">
      <c r="A56" s="75"/>
      <c r="B56" s="23" t="s">
        <v>31</v>
      </c>
      <c r="C56" s="24" t="s">
        <v>27</v>
      </c>
      <c r="D56" s="24" t="s">
        <v>28</v>
      </c>
      <c r="E56" s="23" t="s">
        <v>16</v>
      </c>
      <c r="F56" s="24" t="s">
        <v>17</v>
      </c>
      <c r="G56" s="23" t="s">
        <v>18</v>
      </c>
    </row>
    <row r="57" spans="1:7" ht="19.5" customHeight="1">
      <c r="A57" s="93"/>
      <c r="B57" s="105"/>
      <c r="C57" s="106"/>
      <c r="D57" s="3"/>
      <c r="E57" s="113"/>
      <c r="F57" s="106"/>
      <c r="G57" s="148"/>
    </row>
    <row r="58" spans="1:7" ht="12.75" customHeight="1">
      <c r="A58" s="89"/>
      <c r="B58" s="93"/>
      <c r="C58" s="105"/>
      <c r="D58" s="106"/>
      <c r="E58" s="3"/>
      <c r="F58" s="113"/>
      <c r="G58" s="106"/>
    </row>
    <row r="59" spans="1:7" ht="19.5" customHeight="1">
      <c r="A59" s="89"/>
      <c r="B59" s="114" t="s">
        <v>32</v>
      </c>
      <c r="C59" s="107"/>
      <c r="D59" s="106"/>
      <c r="E59" s="115"/>
      <c r="F59" s="113"/>
      <c r="G59" s="106"/>
    </row>
    <row r="60" spans="1:7" ht="13.5" customHeight="1">
      <c r="A60" s="75"/>
      <c r="B60" s="34" t="s">
        <v>33</v>
      </c>
      <c r="C60" s="35"/>
      <c r="D60" s="35"/>
      <c r="E60" s="35"/>
      <c r="F60" s="36"/>
      <c r="G60" s="37">
        <f>SUM(G58)</f>
        <v>0</v>
      </c>
    </row>
    <row r="61" spans="1:7" ht="12" customHeight="1">
      <c r="A61" s="70"/>
      <c r="B61" s="116"/>
      <c r="C61" s="116"/>
      <c r="D61" s="116"/>
      <c r="E61" s="116"/>
      <c r="F61" s="117"/>
      <c r="G61" s="117"/>
    </row>
    <row r="62" spans="1:7" ht="12" customHeight="1">
      <c r="A62" s="118"/>
      <c r="B62" s="49" t="s">
        <v>34</v>
      </c>
      <c r="C62" s="50"/>
      <c r="D62" s="50"/>
      <c r="E62" s="50"/>
      <c r="F62" s="50"/>
      <c r="G62" s="51">
        <f>G24+G39+G53+G60</f>
        <v>43299800</v>
      </c>
    </row>
    <row r="63" spans="1:7" ht="12" customHeight="1">
      <c r="A63" s="118"/>
      <c r="B63" s="52" t="s">
        <v>35</v>
      </c>
      <c r="C63" s="39"/>
      <c r="D63" s="39"/>
      <c r="E63" s="39"/>
      <c r="F63" s="39"/>
      <c r="G63" s="53">
        <f>G62*0.05</f>
        <v>2164990</v>
      </c>
    </row>
    <row r="64" spans="1:7" ht="12" customHeight="1">
      <c r="A64" s="118"/>
      <c r="B64" s="54" t="s">
        <v>36</v>
      </c>
      <c r="C64" s="38"/>
      <c r="D64" s="38"/>
      <c r="E64" s="38"/>
      <c r="F64" s="38"/>
      <c r="G64" s="55">
        <f>G63+G62</f>
        <v>45464790</v>
      </c>
    </row>
    <row r="65" spans="1:7" ht="12" customHeight="1">
      <c r="A65" s="118"/>
      <c r="B65" s="52" t="s">
        <v>37</v>
      </c>
      <c r="C65" s="39"/>
      <c r="D65" s="39"/>
      <c r="E65" s="39"/>
      <c r="F65" s="39"/>
      <c r="G65" s="53">
        <f>G12</f>
        <v>50800000</v>
      </c>
    </row>
    <row r="66" spans="1:7" ht="12" customHeight="1">
      <c r="A66" s="118"/>
      <c r="B66" s="56" t="s">
        <v>38</v>
      </c>
      <c r="C66" s="57"/>
      <c r="D66" s="57"/>
      <c r="E66" s="57"/>
      <c r="F66" s="57"/>
      <c r="G66" s="58">
        <f>G65-G64</f>
        <v>5335210</v>
      </c>
    </row>
    <row r="67" spans="1:7" ht="12" customHeight="1">
      <c r="A67" s="118"/>
      <c r="B67" s="47" t="s">
        <v>39</v>
      </c>
      <c r="C67" s="48"/>
      <c r="D67" s="48"/>
      <c r="E67" s="48"/>
      <c r="F67" s="48"/>
      <c r="G67" s="45"/>
    </row>
    <row r="68" spans="1:7" ht="12.75" customHeight="1" thickBot="1">
      <c r="A68" s="118"/>
      <c r="B68" s="59"/>
      <c r="C68" s="48"/>
      <c r="D68" s="48"/>
      <c r="E68" s="48"/>
      <c r="F68" s="48"/>
      <c r="G68" s="45"/>
    </row>
    <row r="69" spans="1:7" ht="12" customHeight="1">
      <c r="A69" s="118"/>
      <c r="B69" s="67" t="s">
        <v>40</v>
      </c>
      <c r="C69" s="119"/>
      <c r="D69" s="119"/>
      <c r="E69" s="119"/>
      <c r="F69" s="120"/>
      <c r="G69" s="45"/>
    </row>
    <row r="70" spans="1:7" ht="12" customHeight="1">
      <c r="A70" s="118"/>
      <c r="B70" s="68" t="s">
        <v>41</v>
      </c>
      <c r="C70" s="66"/>
      <c r="D70" s="66"/>
      <c r="E70" s="66"/>
      <c r="F70" s="121"/>
      <c r="G70" s="45"/>
    </row>
    <row r="71" spans="1:7" ht="12" customHeight="1">
      <c r="A71" s="118"/>
      <c r="B71" s="68" t="s">
        <v>42</v>
      </c>
      <c r="C71" s="66"/>
      <c r="D71" s="66"/>
      <c r="E71" s="66"/>
      <c r="F71" s="121"/>
      <c r="G71" s="45"/>
    </row>
    <row r="72" spans="1:7" ht="12" customHeight="1">
      <c r="A72" s="118"/>
      <c r="B72" s="68" t="s">
        <v>43</v>
      </c>
      <c r="C72" s="66"/>
      <c r="D72" s="66"/>
      <c r="E72" s="66"/>
      <c r="F72" s="121"/>
      <c r="G72" s="45"/>
    </row>
    <row r="73" spans="1:7" ht="12" customHeight="1">
      <c r="A73" s="118"/>
      <c r="B73" s="68" t="s">
        <v>44</v>
      </c>
      <c r="C73" s="66"/>
      <c r="D73" s="66"/>
      <c r="E73" s="66"/>
      <c r="F73" s="121"/>
      <c r="G73" s="45"/>
    </row>
    <row r="74" spans="1:7" ht="12" customHeight="1">
      <c r="A74" s="118"/>
      <c r="B74" s="68" t="s">
        <v>45</v>
      </c>
      <c r="C74" s="66"/>
      <c r="D74" s="66"/>
      <c r="E74" s="66"/>
      <c r="F74" s="121"/>
      <c r="G74" s="45"/>
    </row>
    <row r="75" spans="1:7" ht="12.75" customHeight="1" thickBot="1">
      <c r="A75" s="118"/>
      <c r="B75" s="69" t="s">
        <v>46</v>
      </c>
      <c r="C75" s="122"/>
      <c r="D75" s="122"/>
      <c r="E75" s="122"/>
      <c r="F75" s="123"/>
      <c r="G75" s="45"/>
    </row>
    <row r="76" spans="1:7" ht="12.75" customHeight="1">
      <c r="A76" s="118"/>
      <c r="B76" s="66"/>
      <c r="C76" s="66"/>
      <c r="D76" s="66"/>
      <c r="E76" s="66"/>
      <c r="F76" s="66"/>
      <c r="G76" s="45"/>
    </row>
    <row r="77" spans="1:7" ht="15" customHeight="1" thickBot="1">
      <c r="A77" s="118"/>
      <c r="B77" s="149" t="s">
        <v>47</v>
      </c>
      <c r="C77" s="150"/>
      <c r="D77" s="124"/>
      <c r="E77" s="125"/>
      <c r="F77" s="125"/>
      <c r="G77" s="45"/>
    </row>
    <row r="78" spans="1:7" ht="12" customHeight="1">
      <c r="A78" s="118"/>
      <c r="B78" s="61" t="s">
        <v>31</v>
      </c>
      <c r="C78" s="40" t="s">
        <v>48</v>
      </c>
      <c r="D78" s="126" t="s">
        <v>49</v>
      </c>
      <c r="E78" s="125"/>
      <c r="F78" s="125"/>
      <c r="G78" s="45"/>
    </row>
    <row r="79" spans="1:7" ht="12" customHeight="1">
      <c r="A79" s="118"/>
      <c r="B79" s="62" t="s">
        <v>50</v>
      </c>
      <c r="C79" s="41">
        <f>+G24</f>
        <v>12290000</v>
      </c>
      <c r="D79" s="127">
        <f>(C79/C85)</f>
        <v>0.2665088575704237</v>
      </c>
      <c r="E79" s="125"/>
      <c r="F79" s="125"/>
      <c r="G79" s="45"/>
    </row>
    <row r="80" spans="1:7" ht="12" customHeight="1">
      <c r="A80" s="118"/>
      <c r="B80" s="62" t="s">
        <v>51</v>
      </c>
      <c r="C80" s="42">
        <v>0</v>
      </c>
      <c r="D80" s="127">
        <v>0</v>
      </c>
      <c r="E80" s="125"/>
      <c r="F80" s="125"/>
      <c r="G80" s="45"/>
    </row>
    <row r="81" spans="1:7" ht="12" customHeight="1">
      <c r="A81" s="118"/>
      <c r="B81" s="62" t="s">
        <v>52</v>
      </c>
      <c r="C81" s="41">
        <f>+G39</f>
        <v>3400000</v>
      </c>
      <c r="D81" s="127">
        <f>(C81/C85)</f>
        <v>7.3729057423876379E-2</v>
      </c>
      <c r="E81" s="125"/>
      <c r="F81" s="125"/>
      <c r="G81" s="45"/>
    </row>
    <row r="82" spans="1:7" ht="12" customHeight="1">
      <c r="A82" s="118"/>
      <c r="B82" s="62" t="s">
        <v>26</v>
      </c>
      <c r="C82" s="41">
        <f>+G53</f>
        <v>27609800</v>
      </c>
      <c r="D82" s="127">
        <f>(C82/C85)</f>
        <v>0.59871897931227702</v>
      </c>
      <c r="E82" s="125"/>
      <c r="F82" s="125"/>
      <c r="G82" s="45"/>
    </row>
    <row r="83" spans="1:7" ht="12" customHeight="1">
      <c r="A83" s="118"/>
      <c r="B83" s="62" t="s">
        <v>53</v>
      </c>
      <c r="C83" s="43">
        <f>+G54</f>
        <v>650000</v>
      </c>
      <c r="D83" s="127">
        <f>(C83/C85)</f>
        <v>1.4095260978094012E-2</v>
      </c>
      <c r="E83" s="44"/>
      <c r="F83" s="44"/>
      <c r="G83" s="45"/>
    </row>
    <row r="84" spans="1:7" ht="12" customHeight="1">
      <c r="A84" s="118"/>
      <c r="B84" s="62" t="s">
        <v>54</v>
      </c>
      <c r="C84" s="43">
        <f>+G63</f>
        <v>2164990</v>
      </c>
      <c r="D84" s="127">
        <f>(C84/C85)</f>
        <v>4.6947844715328854E-2</v>
      </c>
      <c r="E84" s="44"/>
      <c r="F84" s="44"/>
      <c r="G84" s="45"/>
    </row>
    <row r="85" spans="1:7" ht="12.75" customHeight="1" thickBot="1">
      <c r="A85" s="118"/>
      <c r="B85" s="63" t="s">
        <v>55</v>
      </c>
      <c r="C85" s="64">
        <f>SUM(C79:C84)</f>
        <v>46114790</v>
      </c>
      <c r="D85" s="65">
        <f>SUM(D79:D84)</f>
        <v>1</v>
      </c>
      <c r="E85" s="44"/>
      <c r="F85" s="44"/>
      <c r="G85" s="45"/>
    </row>
    <row r="86" spans="1:7" ht="12" customHeight="1">
      <c r="A86" s="118"/>
      <c r="B86" s="59"/>
      <c r="C86" s="48"/>
      <c r="D86" s="48"/>
      <c r="E86" s="48"/>
      <c r="F86" s="48"/>
      <c r="G86" s="45"/>
    </row>
    <row r="87" spans="1:7" ht="12.75" customHeight="1">
      <c r="A87" s="118"/>
      <c r="B87" s="60"/>
      <c r="C87" s="48"/>
      <c r="D87" s="48"/>
      <c r="E87" s="48"/>
      <c r="F87" s="48"/>
      <c r="G87" s="45"/>
    </row>
    <row r="88" spans="1:7" ht="12" customHeight="1" thickBot="1">
      <c r="A88" s="128"/>
      <c r="B88" s="139" t="s">
        <v>71</v>
      </c>
      <c r="C88" s="139" t="s">
        <v>28</v>
      </c>
      <c r="D88" s="139" t="s">
        <v>72</v>
      </c>
      <c r="E88" s="139" t="s">
        <v>17</v>
      </c>
      <c r="F88" s="139" t="s">
        <v>18</v>
      </c>
      <c r="G88" s="45"/>
    </row>
    <row r="89" spans="1:7" ht="12" customHeight="1">
      <c r="A89" s="118"/>
      <c r="B89" s="140" t="s">
        <v>73</v>
      </c>
      <c r="C89" s="141">
        <v>130000</v>
      </c>
      <c r="D89" s="141" t="s">
        <v>74</v>
      </c>
      <c r="E89" s="142">
        <v>340</v>
      </c>
      <c r="F89" s="140">
        <f>+E89*C89</f>
        <v>44200000</v>
      </c>
      <c r="G89" s="46"/>
    </row>
    <row r="90" spans="1:7" ht="12.75" customHeight="1" thickBot="1">
      <c r="A90" s="118"/>
      <c r="B90" s="143" t="s">
        <v>75</v>
      </c>
      <c r="C90" s="144">
        <v>14</v>
      </c>
      <c r="D90" s="145" t="s">
        <v>85</v>
      </c>
      <c r="E90" s="146">
        <v>300000</v>
      </c>
      <c r="F90" s="143">
        <f>+E90*C90</f>
        <v>4200000</v>
      </c>
      <c r="G90" s="46"/>
    </row>
    <row r="91" spans="1:7" ht="15.6" customHeight="1">
      <c r="A91" s="118"/>
      <c r="B91" s="140" t="s">
        <v>76</v>
      </c>
      <c r="C91" s="141">
        <v>6</v>
      </c>
      <c r="D91" s="141" t="str">
        <f>+D90</f>
        <v>abril mayo</v>
      </c>
      <c r="E91" s="142">
        <v>400000</v>
      </c>
      <c r="F91" s="140">
        <f>+E91*C91</f>
        <v>2400000</v>
      </c>
      <c r="G91" s="66"/>
    </row>
    <row r="92" spans="1:7" ht="11.25" customHeight="1" thickBot="1">
      <c r="B92" s="143" t="s">
        <v>77</v>
      </c>
      <c r="C92" s="144"/>
      <c r="D92" s="145"/>
      <c r="E92" s="146"/>
      <c r="F92" s="143">
        <f>SUM(F89:F91)</f>
        <v>50800000</v>
      </c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Propietario</cp:lastModifiedBy>
  <dcterms:created xsi:type="dcterms:W3CDTF">2020-11-27T12:49:26Z</dcterms:created>
  <dcterms:modified xsi:type="dcterms:W3CDTF">2023-03-14T13:15:01Z</dcterms:modified>
</cp:coreProperties>
</file>