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vrioseco\Desktop\DAF\Fichas Técnicas\FICHAS TECNICAS\FICHAS TECNICAS 2023\REGION COQIMBO\Agencia de Area Illapel\"/>
    </mc:Choice>
  </mc:AlternateContent>
  <bookViews>
    <workbookView xWindow="0" yWindow="0" windowWidth="19200" windowHeight="6930" tabRatio="918"/>
  </bookViews>
  <sheets>
    <sheet name="Bovinos" sheetId="9" r:id="rId1"/>
    <sheet name="Caprinos Tradicional (Queso)" sheetId="11" state="hidden" r:id="rId2"/>
    <sheet name="Caprinos Semiestabulado (Queso)" sheetId="36" state="hidden" r:id="rId3"/>
    <sheet name="Ovino " sheetId="37" state="hidden" r:id="rId4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12" i="37" l="1"/>
  <c r="C68" i="37" l="1"/>
  <c r="D67" i="37"/>
  <c r="D66" i="37"/>
  <c r="D65" i="37"/>
  <c r="D64" i="37"/>
  <c r="D62" i="37"/>
  <c r="D68" i="37" s="1"/>
  <c r="G48" i="37"/>
  <c r="G43" i="37"/>
  <c r="G37" i="37"/>
  <c r="G36" i="37"/>
  <c r="G38" i="37" s="1"/>
  <c r="G32" i="37"/>
  <c r="G31" i="37"/>
  <c r="G21" i="37"/>
  <c r="G22" i="37" s="1"/>
  <c r="G45" i="37" l="1"/>
  <c r="G46" i="37" s="1"/>
  <c r="G47" i="37" s="1"/>
  <c r="D73" i="37" s="1"/>
  <c r="F51" i="36"/>
  <c r="F50" i="36"/>
  <c r="F52" i="36" s="1"/>
  <c r="B75" i="36" s="1"/>
  <c r="F45" i="36"/>
  <c r="F44" i="36"/>
  <c r="E42" i="36"/>
  <c r="F42" i="36" s="1"/>
  <c r="F41" i="36"/>
  <c r="F40" i="36"/>
  <c r="E40" i="36"/>
  <c r="F39" i="36"/>
  <c r="F38" i="36"/>
  <c r="F37" i="36"/>
  <c r="F31" i="36"/>
  <c r="F33" i="36" s="1"/>
  <c r="F21" i="36"/>
  <c r="F22" i="36" s="1"/>
  <c r="F12" i="36"/>
  <c r="F57" i="36" s="1"/>
  <c r="F49" i="11"/>
  <c r="E39" i="11"/>
  <c r="F39" i="11" s="1"/>
  <c r="E41" i="11"/>
  <c r="F41" i="11" s="1"/>
  <c r="F40" i="11"/>
  <c r="E73" i="37" l="1"/>
  <c r="G49" i="37"/>
  <c r="C73" i="37"/>
  <c r="F46" i="36"/>
  <c r="B74" i="36" s="1"/>
  <c r="B71" i="36"/>
  <c r="F54" i="36" l="1"/>
  <c r="F55" i="36" s="1"/>
  <c r="F56" i="36" s="1"/>
  <c r="B76" i="36" l="1"/>
  <c r="B77" i="36" s="1"/>
  <c r="C73" i="36" s="1"/>
  <c r="D82" i="36"/>
  <c r="C82" i="36"/>
  <c r="B82" i="36"/>
  <c r="F58" i="36"/>
  <c r="C74" i="36" l="1"/>
  <c r="C71" i="36"/>
  <c r="C76" i="36"/>
  <c r="C75" i="36"/>
  <c r="C77" i="36" l="1"/>
  <c r="F38" i="11"/>
  <c r="F37" i="11"/>
  <c r="F36" i="11"/>
  <c r="F21" i="11"/>
  <c r="F22" i="11" s="1"/>
  <c r="F31" i="11"/>
  <c r="F32" i="11" s="1"/>
  <c r="F50" i="11" l="1"/>
  <c r="B73" i="11" s="1"/>
  <c r="F44" i="11"/>
  <c r="F43" i="11"/>
  <c r="F12" i="11"/>
  <c r="F55" i="11" s="1"/>
  <c r="F45" i="11" l="1"/>
  <c r="B72" i="11" s="1"/>
  <c r="B69" i="11"/>
  <c r="F52" i="11" l="1"/>
  <c r="F53" i="11" s="1"/>
  <c r="F54" i="11" s="1"/>
  <c r="B74" i="11" l="1"/>
  <c r="B75" i="11" s="1"/>
  <c r="C69" i="11" s="1"/>
  <c r="D80" i="11"/>
  <c r="C80" i="11"/>
  <c r="B80" i="11"/>
  <c r="F56" i="11"/>
  <c r="C73" i="11" l="1"/>
  <c r="C74" i="11"/>
  <c r="C72" i="11"/>
  <c r="C71" i="11"/>
  <c r="F44" i="9"/>
  <c r="F38" i="9"/>
  <c r="F37" i="9"/>
  <c r="F36" i="9"/>
  <c r="F31" i="9"/>
  <c r="F32" i="9" s="1"/>
  <c r="F21" i="9"/>
  <c r="F22" i="9" s="1"/>
  <c r="B63" i="9" s="1"/>
  <c r="F12" i="9"/>
  <c r="F49" i="9" s="1"/>
  <c r="C75" i="11" l="1"/>
  <c r="F39" i="9"/>
  <c r="B66" i="9" s="1"/>
  <c r="F46" i="9" l="1"/>
  <c r="F47" i="9" s="1"/>
  <c r="B68" i="9" s="1"/>
  <c r="F48" i="9" l="1"/>
  <c r="B69" i="9"/>
  <c r="D74" i="9" l="1"/>
  <c r="F50" i="9"/>
  <c r="B74" i="9"/>
  <c r="C74" i="9"/>
  <c r="C65" i="9"/>
  <c r="C67" i="9"/>
  <c r="C66" i="9"/>
  <c r="C63" i="9"/>
  <c r="C68" i="9"/>
  <c r="C69" i="9" l="1"/>
</calcChain>
</file>

<file path=xl/sharedStrings.xml><?xml version="1.0" encoding="utf-8"?>
<sst xmlns="http://schemas.openxmlformats.org/spreadsheetml/2006/main" count="468" uniqueCount="122">
  <si>
    <t>RUBRO O CULTIVO</t>
  </si>
  <si>
    <t>VARIEDAD</t>
  </si>
  <si>
    <t>FECHA ESTIMADA  PRECIO VENTA</t>
  </si>
  <si>
    <t>NIVEL TECNOLÓGICO</t>
  </si>
  <si>
    <t>Medio</t>
  </si>
  <si>
    <t>REGIÓN</t>
  </si>
  <si>
    <t>Coquimbo</t>
  </si>
  <si>
    <t>INGRESO ESPERADO, con IVA ($)</t>
  </si>
  <si>
    <t>AGENCIA DE ÁREA</t>
  </si>
  <si>
    <t>Illapel</t>
  </si>
  <si>
    <t>DESTINO PRODUCCION</t>
  </si>
  <si>
    <t>COMUNA/LOCALIDAD</t>
  </si>
  <si>
    <t>FECHA PRECIO INSUMOS</t>
  </si>
  <si>
    <t>CONTINGENCIA</t>
  </si>
  <si>
    <t>MANO DE OBRA</t>
  </si>
  <si>
    <t>Labores</t>
  </si>
  <si>
    <t>Unidad</t>
  </si>
  <si>
    <t>N° Jornadas</t>
  </si>
  <si>
    <t>Época (Mes)</t>
  </si>
  <si>
    <t xml:space="preserve"> Precio Unitario ($) </t>
  </si>
  <si>
    <t xml:space="preserve"> Sub Total ($) </t>
  </si>
  <si>
    <t>JH</t>
  </si>
  <si>
    <t>Subtotal Jornadas Hombre</t>
  </si>
  <si>
    <t>JORNADAS ANIMAL</t>
  </si>
  <si>
    <t>Subtotal Jornadas Animal</t>
  </si>
  <si>
    <t>MAQUINARIA</t>
  </si>
  <si>
    <t>JM</t>
  </si>
  <si>
    <t>Subtotal Costo Maquinaria</t>
  </si>
  <si>
    <t>INSUMOS</t>
  </si>
  <si>
    <t>Insumos</t>
  </si>
  <si>
    <t>Unidad (Kg/l/u)</t>
  </si>
  <si>
    <t>Cantidad (Kg/l/u)</t>
  </si>
  <si>
    <t>Subtotal Insumos</t>
  </si>
  <si>
    <t>OTROS</t>
  </si>
  <si>
    <t>Item</t>
  </si>
  <si>
    <t>Subtotal Otros</t>
  </si>
  <si>
    <t>TOTAL COSTOS DIRECTOS</t>
  </si>
  <si>
    <t>Más Imprevistos (5%)</t>
  </si>
  <si>
    <t>TOTAL COSTOS</t>
  </si>
  <si>
    <t>INGRESOS ESPERADOS</t>
  </si>
  <si>
    <t>RESULTADO ECONOMICO</t>
  </si>
  <si>
    <r>
      <rPr>
        <u/>
        <sz val="8"/>
        <color indexed="8"/>
        <rFont val="Arial Narrow"/>
        <family val="2"/>
      </rPr>
      <t>Fuente</t>
    </r>
    <r>
      <rPr>
        <sz val="8"/>
        <color indexed="8"/>
        <rFont val="Arial Narrow"/>
        <family val="2"/>
      </rPr>
      <t>: INDAP</t>
    </r>
  </si>
  <si>
    <r>
      <rPr>
        <b/>
        <u/>
        <sz val="8"/>
        <color indexed="8"/>
        <rFont val="Arial Narrow"/>
        <family val="2"/>
      </rPr>
      <t>Notas</t>
    </r>
    <r>
      <rPr>
        <b/>
        <sz val="8"/>
        <color indexed="8"/>
        <rFont val="Arial Narrow"/>
        <family val="2"/>
      </rPr>
      <t>:</t>
    </r>
  </si>
  <si>
    <t>1. Precios de insumos y productos se expresan con IVA.</t>
  </si>
  <si>
    <t>2.  Precio de Insumos corresponde a  precios  colocados en el predio</t>
  </si>
  <si>
    <t>3. Precio esperado por ventas corresponde a precio colocado en el domicilio del comprador, ( incluye Ingreso a Feria)</t>
  </si>
  <si>
    <t>4. Los insumos aplicados (tipo y dosis) son referenciales y deben correspoder al territorio en particular</t>
  </si>
  <si>
    <t>5. El costo de la maquinaria incluye costo del operador, combustible y  arriendo de la maquinaria propiamente tal</t>
  </si>
  <si>
    <t>6. El  costo de la mano de obra incluye impuestos e  imposiciones</t>
  </si>
  <si>
    <t>COMPOSICION COSTOS DE PRODUCCION</t>
  </si>
  <si>
    <t>%</t>
  </si>
  <si>
    <t>Mano de obra</t>
  </si>
  <si>
    <t>Jornada Animal</t>
  </si>
  <si>
    <t>Maquinaria</t>
  </si>
  <si>
    <t>Otros</t>
  </si>
  <si>
    <t>Imprevistos</t>
  </si>
  <si>
    <t>(*): Este valor representa el valor mìnimo de venta del producto</t>
  </si>
  <si>
    <t>Anual</t>
  </si>
  <si>
    <t>ILLAPEL</t>
  </si>
  <si>
    <r>
      <rPr>
        <u/>
        <sz val="8"/>
        <color indexed="8"/>
        <rFont val="Calibri"/>
        <family val="2"/>
      </rPr>
      <t>Fuente</t>
    </r>
    <r>
      <rPr>
        <sz val="8"/>
        <color indexed="8"/>
        <rFont val="Calibri"/>
        <family val="2"/>
      </rPr>
      <t>: INDAP</t>
    </r>
  </si>
  <si>
    <r>
      <rPr>
        <b/>
        <u/>
        <sz val="7"/>
        <color indexed="8"/>
        <rFont val="Calibri"/>
        <family val="2"/>
      </rPr>
      <t>Notas</t>
    </r>
    <r>
      <rPr>
        <b/>
        <sz val="7"/>
        <color indexed="8"/>
        <rFont val="Calibri"/>
        <family val="2"/>
      </rPr>
      <t>:</t>
    </r>
  </si>
  <si>
    <t>Todas la comunas del Área</t>
  </si>
  <si>
    <t>Septiembre - Marzo</t>
  </si>
  <si>
    <t>U</t>
  </si>
  <si>
    <t>L</t>
  </si>
  <si>
    <t>Producción Bovina (Carne)</t>
  </si>
  <si>
    <t>RENDIMIENTO (Kg vivo/Cabeza.)</t>
  </si>
  <si>
    <t>Criolla</t>
  </si>
  <si>
    <t>PRECIO ESPERADO ($/Kg)</t>
  </si>
  <si>
    <t>Mercado Local</t>
  </si>
  <si>
    <t>FECHA DE LACTANCIA</t>
  </si>
  <si>
    <t>Heladas - Sequía</t>
  </si>
  <si>
    <t>COSTOS DIRECTOS DE PRODUCCIÓN POR CABEZA (INCLUYE IVA)</t>
  </si>
  <si>
    <t>Manejo sanitario - pastoreo</t>
  </si>
  <si>
    <t>Septiembre- Marzo</t>
  </si>
  <si>
    <t>Fardos de alfalfa</t>
  </si>
  <si>
    <t>Marzo - Septiembre</t>
  </si>
  <si>
    <t>Insumos veterinarios</t>
  </si>
  <si>
    <t>Marzo - Agosto - Diciembre</t>
  </si>
  <si>
    <t>Arriendo talaje cordillera</t>
  </si>
  <si>
    <t>Enero-Diciembre</t>
  </si>
  <si>
    <t>$/animal</t>
  </si>
  <si>
    <t>COSTO TOTAL/animal.</t>
  </si>
  <si>
    <t>ESCENARIOS COSTO UNITARIO  (Kg /cabeza)</t>
  </si>
  <si>
    <t>Rendimiento (Kg/Cabeza)</t>
  </si>
  <si>
    <t>Costo unitario ($/Kg de carne) (*)</t>
  </si>
  <si>
    <t>Producción Caprino (Queso)</t>
  </si>
  <si>
    <t>RENDIMIENTO (Kg queso/Cabeza.)</t>
  </si>
  <si>
    <t>Agosto - Febrero</t>
  </si>
  <si>
    <t>Agosto- Febrero</t>
  </si>
  <si>
    <t>Manejo del ganado (pastoreo, ordeña, Etc).</t>
  </si>
  <si>
    <t>Cuajo</t>
  </si>
  <si>
    <t xml:space="preserve">KG  </t>
  </si>
  <si>
    <t>Septiembre - Febrero</t>
  </si>
  <si>
    <t>Sal fina</t>
  </si>
  <si>
    <t>Diciembre - Marzo</t>
  </si>
  <si>
    <t>Pellert</t>
  </si>
  <si>
    <t>ESCENARIOS COSTO UNITARIO  (Kg queso/cabeza)</t>
  </si>
  <si>
    <t>Rendimiento (Kg queso/Cabeza)</t>
  </si>
  <si>
    <t>Costo unitario ($/Kg de queso) (*)</t>
  </si>
  <si>
    <t>MARZO 2023</t>
  </si>
  <si>
    <t>Criolla/Mejorada</t>
  </si>
  <si>
    <t>Ivermectina plus</t>
  </si>
  <si>
    <t>Suploen Plus</t>
  </si>
  <si>
    <t>Sofomax plus</t>
  </si>
  <si>
    <t>Alimentación</t>
  </si>
  <si>
    <t>l</t>
  </si>
  <si>
    <t>25</t>
  </si>
  <si>
    <t>Agua</t>
  </si>
  <si>
    <r>
      <t xml:space="preserve">COSTOS DIRECTOS DE PRODUCCIÓN </t>
    </r>
    <r>
      <rPr>
        <b/>
        <i/>
        <sz val="8"/>
        <color theme="0"/>
        <rFont val="Arial Narrow"/>
        <family val="2"/>
      </rPr>
      <t>POR CABEZA (</t>
    </r>
    <r>
      <rPr>
        <b/>
        <i/>
        <sz val="8"/>
        <color indexed="9"/>
        <rFont val="Arial Narrow"/>
        <family val="2"/>
      </rPr>
      <t>INCLUYE IVA)</t>
    </r>
  </si>
  <si>
    <t>Mejorada/Razas Puras</t>
  </si>
  <si>
    <t>Básico</t>
  </si>
  <si>
    <t>Manejo del ganado (Alimentación, manejos Productivos/Veterinarios, ordeña, entre otros).</t>
  </si>
  <si>
    <t>Ordeñadora</t>
  </si>
  <si>
    <t>HM</t>
  </si>
  <si>
    <t>Agosto-Febrero</t>
  </si>
  <si>
    <t>Electrecidad y Manutención</t>
  </si>
  <si>
    <t>Pellet</t>
  </si>
  <si>
    <t>Producción Ovino (Carne)</t>
  </si>
  <si>
    <t>JA</t>
  </si>
  <si>
    <t>ESCENARIOS COSTO UNITARIO  ($/cabeza)</t>
  </si>
  <si>
    <t>Costo unitario ($/Kg / cabeza) (*)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</si>
</sst>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3" formatCode="_-* #,##0.00_-;\-* #,##0.00_-;_-* &quot;-&quot;??_-;_-@_-"/>
    <numFmt numFmtId="164" formatCode="_ &quot;$&quot;* #,##0_ ;_ &quot;$&quot;* \-#,##0_ ;_ &quot;$&quot;* &quot;-&quot;_ ;_ @_ "/>
    <numFmt numFmtId="165" formatCode="_ * #,##0_ ;_ * \-#,##0_ ;_ * &quot;-&quot;_ ;_ @_ "/>
    <numFmt numFmtId="166" formatCode="&quot; &quot;* #,##0&quot;   &quot;;&quot;-&quot;* #,##0&quot;   &quot;;&quot; &quot;* &quot;-&quot;??&quot;   &quot;"/>
    <numFmt numFmtId="167" formatCode="&quot; &quot;* #,##0&quot; &quot;;&quot; &quot;* &quot;-&quot;#,##0&quot; &quot;;&quot; &quot;* &quot;- &quot;"/>
    <numFmt numFmtId="168" formatCode="&quot; &quot;* #,##0&quot; &quot;;&quot;-&quot;* #,##0&quot; &quot;;&quot; &quot;* &quot;-&quot;??&quot; &quot;"/>
    <numFmt numFmtId="169" formatCode="#,##0.0"/>
    <numFmt numFmtId="170" formatCode="&quot; &quot;* #,##0.00&quot; &quot;;&quot;-&quot;* #,##0.00&quot; &quot;;&quot; &quot;* &quot;-&quot;??&quot; &quot;"/>
    <numFmt numFmtId="171" formatCode="_-* #,##0.0_-;\-* #,##0.0_-;_-* &quot;-&quot;?_-;_-@_-"/>
  </numFmts>
  <fonts count="29" x14ac:knownFonts="1">
    <font>
      <sz val="11"/>
      <color indexed="8"/>
      <name val="Calibri"/>
    </font>
    <font>
      <sz val="8"/>
      <color indexed="8"/>
      <name val="Arial Narrow"/>
      <family val="2"/>
    </font>
    <font>
      <sz val="8"/>
      <color indexed="9"/>
      <name val="Arial Narrow"/>
      <family val="2"/>
    </font>
    <font>
      <sz val="10"/>
      <name val="Arial"/>
      <family val="2"/>
    </font>
    <font>
      <b/>
      <sz val="8"/>
      <color indexed="8"/>
      <name val="Arial Narrow"/>
      <family val="2"/>
    </font>
    <font>
      <sz val="8"/>
      <color theme="1"/>
      <name val="Arial Narrow"/>
      <family val="2"/>
    </font>
    <font>
      <b/>
      <sz val="8"/>
      <color indexed="9"/>
      <name val="Arial Narrow"/>
      <family val="2"/>
    </font>
    <font>
      <b/>
      <i/>
      <sz val="8"/>
      <color indexed="9"/>
      <name val="Arial Narrow"/>
      <family val="2"/>
    </font>
    <font>
      <u/>
      <sz val="8"/>
      <color indexed="8"/>
      <name val="Arial Narrow"/>
      <family val="2"/>
    </font>
    <font>
      <b/>
      <u/>
      <sz val="8"/>
      <color indexed="8"/>
      <name val="Arial Narrow"/>
      <family val="2"/>
    </font>
    <font>
      <b/>
      <sz val="8"/>
      <color indexed="15"/>
      <name val="Arial Narrow"/>
      <family val="2"/>
    </font>
    <font>
      <sz val="11"/>
      <color indexed="8"/>
      <name val="Calibri"/>
      <family val="2"/>
    </font>
    <font>
      <b/>
      <sz val="9"/>
      <color indexed="9"/>
      <name val="Calibri"/>
      <family val="2"/>
    </font>
    <font>
      <sz val="9"/>
      <color indexed="8"/>
      <name val="Calibri"/>
      <family val="2"/>
    </font>
    <font>
      <sz val="9"/>
      <color indexed="9"/>
      <name val="Calibri"/>
      <family val="2"/>
    </font>
    <font>
      <sz val="9"/>
      <color indexed="8"/>
      <name val="Arial Narrow"/>
      <family val="2"/>
    </font>
    <font>
      <b/>
      <i/>
      <sz val="9"/>
      <color indexed="9"/>
      <name val="Calibri"/>
      <family val="2"/>
    </font>
    <font>
      <sz val="9"/>
      <color rgb="FF000000"/>
      <name val="Calibri"/>
      <family val="2"/>
    </font>
    <font>
      <sz val="9"/>
      <color indexed="9"/>
      <name val="Arial Narrow"/>
      <family val="2"/>
    </font>
    <font>
      <b/>
      <sz val="7"/>
      <color indexed="9"/>
      <name val="Calibri"/>
      <family val="2"/>
    </font>
    <font>
      <u/>
      <sz val="8"/>
      <color indexed="8"/>
      <name val="Calibri"/>
      <family val="2"/>
    </font>
    <font>
      <sz val="8"/>
      <color indexed="8"/>
      <name val="Calibri"/>
      <family val="2"/>
    </font>
    <font>
      <b/>
      <sz val="7"/>
      <color indexed="8"/>
      <name val="Calibri"/>
      <family val="2"/>
    </font>
    <font>
      <b/>
      <u/>
      <sz val="7"/>
      <color indexed="8"/>
      <name val="Calibri"/>
      <family val="2"/>
    </font>
    <font>
      <sz val="7"/>
      <color indexed="8"/>
      <name val="Calibri"/>
      <family val="2"/>
    </font>
    <font>
      <b/>
      <sz val="7"/>
      <color indexed="15"/>
      <name val="Calibri"/>
      <family val="2"/>
    </font>
    <font>
      <sz val="8"/>
      <color indexed="9"/>
      <name val="Calibri"/>
      <family val="2"/>
    </font>
    <font>
      <b/>
      <sz val="9"/>
      <color indexed="8"/>
      <name val="Calibri"/>
      <family val="2"/>
    </font>
    <font>
      <b/>
      <i/>
      <sz val="8"/>
      <color theme="0"/>
      <name val="Arial Narrow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13"/>
        <bgColor auto="1"/>
      </patternFill>
    </fill>
    <fill>
      <patternFill patternType="solid">
        <fgColor indexed="14"/>
        <bgColor auto="1"/>
      </patternFill>
    </fill>
    <fill>
      <patternFill patternType="solid">
        <fgColor indexed="15"/>
        <bgColor auto="1"/>
      </patternFill>
    </fill>
    <fill>
      <patternFill patternType="solid">
        <fgColor indexed="19"/>
        <bgColor auto="1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16"/>
        <bgColor auto="1"/>
      </patternFill>
    </fill>
  </fills>
  <borders count="61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8"/>
      </bottom>
      <diagonal/>
    </border>
    <border>
      <left style="thin">
        <color indexed="11"/>
      </left>
      <right style="thin">
        <color indexed="8"/>
      </right>
      <top style="thin">
        <color indexed="11"/>
      </top>
      <bottom style="thin">
        <color indexed="1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8"/>
      </bottom>
      <diagonal/>
    </border>
    <border>
      <left style="thin">
        <color indexed="10"/>
      </left>
      <right style="thin">
        <color indexed="10"/>
      </right>
      <top style="thin">
        <color indexed="8"/>
      </top>
      <bottom style="thin">
        <color indexed="8"/>
      </bottom>
      <diagonal/>
    </border>
    <border>
      <left style="thin">
        <color indexed="10"/>
      </left>
      <right style="thin">
        <color indexed="10"/>
      </right>
      <top style="thin">
        <color indexed="8"/>
      </top>
      <bottom style="thin">
        <color indexed="11"/>
      </bottom>
      <diagonal/>
    </border>
    <border>
      <left style="thin">
        <color indexed="10"/>
      </left>
      <right style="thin">
        <color indexed="10"/>
      </right>
      <top style="thin">
        <color indexed="8"/>
      </top>
      <bottom style="thin">
        <color indexed="10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8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8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1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/>
      <right/>
      <top/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/>
      <diagonal/>
    </border>
    <border>
      <left style="thin">
        <color indexed="64"/>
      </left>
      <right style="thin">
        <color indexed="11"/>
      </right>
      <top style="thin">
        <color indexed="64"/>
      </top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64"/>
      </top>
      <bottom style="thin">
        <color indexed="11"/>
      </bottom>
      <diagonal/>
    </border>
    <border>
      <left style="thin">
        <color indexed="11"/>
      </left>
      <right style="thin">
        <color indexed="64"/>
      </right>
      <top style="thin">
        <color indexed="64"/>
      </top>
      <bottom style="thin">
        <color indexed="11"/>
      </bottom>
      <diagonal/>
    </border>
    <border>
      <left style="thin">
        <color indexed="64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 style="thin">
        <color indexed="64"/>
      </right>
      <top style="thin">
        <color indexed="11"/>
      </top>
      <bottom style="thin">
        <color indexed="11"/>
      </bottom>
      <diagonal/>
    </border>
    <border>
      <left style="thin">
        <color indexed="64"/>
      </left>
      <right style="thin">
        <color indexed="11"/>
      </right>
      <top style="thin">
        <color indexed="11"/>
      </top>
      <bottom style="thin">
        <color indexed="64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medium">
        <color indexed="64"/>
      </right>
      <top/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11"/>
      </left>
      <right style="thin">
        <color indexed="11"/>
      </right>
      <top/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8"/>
      </top>
      <bottom style="thin">
        <color indexed="11"/>
      </bottom>
      <diagonal/>
    </border>
    <border>
      <left style="thin">
        <color indexed="11"/>
      </left>
      <right style="thin">
        <color indexed="64"/>
      </right>
      <top style="thin">
        <color indexed="11"/>
      </top>
      <bottom style="thin">
        <color indexed="64"/>
      </bottom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8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/>
      <top style="thin">
        <color indexed="10"/>
      </top>
      <bottom style="thin">
        <color indexed="10"/>
      </bottom>
      <diagonal/>
    </border>
    <border>
      <left style="thin">
        <color indexed="10"/>
      </left>
      <right style="medium">
        <color indexed="8"/>
      </right>
      <top style="thin">
        <color indexed="10"/>
      </top>
      <bottom style="thin">
        <color indexed="10"/>
      </bottom>
      <diagonal/>
    </border>
  </borders>
  <cellStyleXfs count="7">
    <xf numFmtId="0" fontId="0" fillId="0" borderId="0" applyNumberFormat="0" applyFill="0" applyBorder="0" applyProtection="0"/>
    <xf numFmtId="0" fontId="3" fillId="0" borderId="17"/>
    <xf numFmtId="165" fontId="11" fillId="0" borderId="0" applyFont="0" applyFill="0" applyBorder="0" applyAlignment="0" applyProtection="0"/>
    <xf numFmtId="0" fontId="3" fillId="0" borderId="17"/>
    <xf numFmtId="0" fontId="3" fillId="0" borderId="17"/>
    <xf numFmtId="164" fontId="11" fillId="0" borderId="0" applyFont="0" applyFill="0" applyBorder="0" applyAlignment="0" applyProtection="0"/>
    <xf numFmtId="0" fontId="11" fillId="0" borderId="17" applyNumberFormat="0" applyFill="0" applyBorder="0" applyProtection="0"/>
  </cellStyleXfs>
  <cellXfs count="429">
    <xf numFmtId="0" fontId="0" fillId="0" borderId="0" xfId="0"/>
    <xf numFmtId="0" fontId="0" fillId="2" borderId="1" xfId="0" applyFill="1" applyBorder="1"/>
    <xf numFmtId="49" fontId="1" fillId="2" borderId="4" xfId="0" applyNumberFormat="1" applyFont="1" applyFill="1" applyBorder="1" applyAlignment="1">
      <alignment vertical="center" wrapText="1"/>
    </xf>
    <xf numFmtId="49" fontId="1" fillId="2" borderId="5" xfId="0" applyNumberFormat="1" applyFont="1" applyFill="1" applyBorder="1" applyAlignment="1">
      <alignment horizontal="right"/>
    </xf>
    <xf numFmtId="49" fontId="1" fillId="2" borderId="5" xfId="0" applyNumberFormat="1" applyFont="1" applyFill="1" applyBorder="1" applyAlignment="1">
      <alignment horizontal="right" wrapText="1"/>
    </xf>
    <xf numFmtId="49" fontId="1" fillId="2" borderId="5" xfId="0" applyNumberFormat="1" applyFont="1" applyFill="1" applyBorder="1" applyAlignment="1">
      <alignment horizontal="center" wrapText="1"/>
    </xf>
    <xf numFmtId="49" fontId="2" fillId="3" borderId="5" xfId="0" applyNumberFormat="1" applyFont="1" applyFill="1" applyBorder="1" applyAlignment="1">
      <alignment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vertical="center"/>
    </xf>
    <xf numFmtId="49" fontId="2" fillId="3" borderId="13" xfId="0" applyNumberFormat="1" applyFont="1" applyFill="1" applyBorder="1" applyAlignment="1">
      <alignment vertical="center"/>
    </xf>
    <xf numFmtId="0" fontId="2" fillId="3" borderId="13" xfId="0" applyFont="1" applyFill="1" applyBorder="1" applyAlignment="1">
      <alignment horizontal="center" vertical="center"/>
    </xf>
    <xf numFmtId="49" fontId="1" fillId="2" borderId="5" xfId="0" applyNumberFormat="1" applyFont="1" applyFill="1" applyBorder="1" applyAlignment="1">
      <alignment horizontal="right" vertical="center" wrapText="1"/>
    </xf>
    <xf numFmtId="49" fontId="6" fillId="3" borderId="4" xfId="0" applyNumberFormat="1" applyFont="1" applyFill="1" applyBorder="1" applyAlignment="1">
      <alignment vertical="center" wrapText="1"/>
    </xf>
    <xf numFmtId="0" fontId="1" fillId="2" borderId="6" xfId="0" applyFont="1" applyFill="1" applyBorder="1"/>
    <xf numFmtId="49" fontId="6" fillId="5" borderId="11" xfId="0" applyNumberFormat="1" applyFont="1" applyFill="1" applyBorder="1" applyAlignment="1">
      <alignment vertical="center"/>
    </xf>
    <xf numFmtId="0" fontId="1" fillId="2" borderId="12" xfId="0" applyFont="1" applyFill="1" applyBorder="1" applyAlignment="1">
      <alignment vertical="center"/>
    </xf>
    <xf numFmtId="0" fontId="1" fillId="2" borderId="3" xfId="0" applyFont="1" applyFill="1" applyBorder="1" applyAlignment="1">
      <alignment vertical="center"/>
    </xf>
    <xf numFmtId="49" fontId="6" fillId="3" borderId="5" xfId="0" applyNumberFormat="1" applyFont="1" applyFill="1" applyBorder="1" applyAlignment="1">
      <alignment horizontal="center" vertical="center" wrapText="1"/>
    </xf>
    <xf numFmtId="0" fontId="2" fillId="2" borderId="17" xfId="0" applyFont="1" applyFill="1" applyBorder="1" applyAlignment="1">
      <alignment vertical="center"/>
    </xf>
    <xf numFmtId="49" fontId="6" fillId="5" borderId="13" xfId="0" applyNumberFormat="1" applyFont="1" applyFill="1" applyBorder="1" applyAlignment="1">
      <alignment vertical="center"/>
    </xf>
    <xf numFmtId="0" fontId="1" fillId="2" borderId="14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vertical="center"/>
    </xf>
    <xf numFmtId="49" fontId="6" fillId="3" borderId="13" xfId="0" applyNumberFormat="1" applyFont="1" applyFill="1" applyBorder="1" applyAlignment="1">
      <alignment horizontal="center" vertical="center"/>
    </xf>
    <xf numFmtId="49" fontId="6" fillId="3" borderId="13" xfId="0" applyNumberFormat="1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vertical="center"/>
    </xf>
    <xf numFmtId="0" fontId="1" fillId="2" borderId="13" xfId="0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vertical="center"/>
    </xf>
    <xf numFmtId="0" fontId="1" fillId="2" borderId="15" xfId="0" applyFont="1" applyFill="1" applyBorder="1"/>
    <xf numFmtId="0" fontId="1" fillId="2" borderId="16" xfId="0" applyFont="1" applyFill="1" applyBorder="1"/>
    <xf numFmtId="3" fontId="1" fillId="2" borderId="16" xfId="0" applyNumberFormat="1" applyFont="1" applyFill="1" applyBorder="1"/>
    <xf numFmtId="49" fontId="6" fillId="3" borderId="11" xfId="0" applyNumberFormat="1" applyFont="1" applyFill="1" applyBorder="1" applyAlignment="1">
      <alignment horizontal="center" vertical="center"/>
    </xf>
    <xf numFmtId="49" fontId="6" fillId="3" borderId="11" xfId="0" applyNumberFormat="1" applyFont="1" applyFill="1" applyBorder="1" applyAlignment="1">
      <alignment horizontal="center" vertical="center" wrapText="1"/>
    </xf>
    <xf numFmtId="49" fontId="6" fillId="3" borderId="47" xfId="0" applyNumberFormat="1" applyFont="1" applyFill="1" applyBorder="1" applyAlignment="1">
      <alignment horizontal="center" vertical="center" wrapText="1"/>
    </xf>
    <xf numFmtId="49" fontId="6" fillId="3" borderId="47" xfId="0" applyNumberFormat="1" applyFont="1" applyFill="1" applyBorder="1" applyAlignment="1">
      <alignment horizontal="center" vertical="center"/>
    </xf>
    <xf numFmtId="0" fontId="1" fillId="2" borderId="19" xfId="0" applyFont="1" applyFill="1" applyBorder="1"/>
    <xf numFmtId="3" fontId="1" fillId="2" borderId="19" xfId="0" applyNumberFormat="1" applyFont="1" applyFill="1" applyBorder="1"/>
    <xf numFmtId="49" fontId="6" fillId="5" borderId="20" xfId="0" applyNumberFormat="1" applyFont="1" applyFill="1" applyBorder="1" applyAlignment="1">
      <alignment vertical="center"/>
    </xf>
    <xf numFmtId="0" fontId="6" fillId="5" borderId="21" xfId="0" applyFont="1" applyFill="1" applyBorder="1" applyAlignment="1">
      <alignment vertical="center"/>
    </xf>
    <xf numFmtId="166" fontId="6" fillId="5" borderId="22" xfId="0" applyNumberFormat="1" applyFont="1" applyFill="1" applyBorder="1" applyAlignment="1">
      <alignment vertical="center"/>
    </xf>
    <xf numFmtId="49" fontId="6" fillId="3" borderId="23" xfId="0" applyNumberFormat="1" applyFont="1" applyFill="1" applyBorder="1" applyAlignment="1">
      <alignment vertical="center"/>
    </xf>
    <xf numFmtId="0" fontId="6" fillId="3" borderId="13" xfId="0" applyFont="1" applyFill="1" applyBorder="1" applyAlignment="1">
      <alignment vertical="center"/>
    </xf>
    <xf numFmtId="166" fontId="6" fillId="3" borderId="24" xfId="0" applyNumberFormat="1" applyFont="1" applyFill="1" applyBorder="1" applyAlignment="1">
      <alignment vertical="center"/>
    </xf>
    <xf numFmtId="49" fontId="6" fillId="5" borderId="23" xfId="0" applyNumberFormat="1" applyFont="1" applyFill="1" applyBorder="1" applyAlignment="1">
      <alignment vertical="center"/>
    </xf>
    <xf numFmtId="0" fontId="6" fillId="5" borderId="13" xfId="0" applyFont="1" applyFill="1" applyBorder="1" applyAlignment="1">
      <alignment vertical="center"/>
    </xf>
    <xf numFmtId="166" fontId="6" fillId="5" borderId="24" xfId="0" applyNumberFormat="1" applyFont="1" applyFill="1" applyBorder="1" applyAlignment="1">
      <alignment vertical="center"/>
    </xf>
    <xf numFmtId="49" fontId="6" fillId="5" borderId="25" xfId="0" applyNumberFormat="1" applyFont="1" applyFill="1" applyBorder="1" applyAlignment="1">
      <alignment vertical="center"/>
    </xf>
    <xf numFmtId="0" fontId="6" fillId="5" borderId="26" xfId="0" applyFont="1" applyFill="1" applyBorder="1" applyAlignment="1">
      <alignment vertical="center"/>
    </xf>
    <xf numFmtId="49" fontId="1" fillId="2" borderId="17" xfId="0" applyNumberFormat="1" applyFont="1" applyFill="1" applyBorder="1" applyAlignment="1">
      <alignment vertical="center"/>
    </xf>
    <xf numFmtId="0" fontId="6" fillId="2" borderId="17" xfId="0" applyFont="1" applyFill="1" applyBorder="1" applyAlignment="1">
      <alignment vertical="center"/>
    </xf>
    <xf numFmtId="0" fontId="1" fillId="2" borderId="17" xfId="0" applyFont="1" applyFill="1" applyBorder="1" applyAlignment="1">
      <alignment vertical="center"/>
    </xf>
    <xf numFmtId="49" fontId="4" fillId="2" borderId="37" xfId="0" applyNumberFormat="1" applyFont="1" applyFill="1" applyBorder="1" applyAlignment="1">
      <alignment vertical="center"/>
    </xf>
    <xf numFmtId="0" fontId="1" fillId="2" borderId="38" xfId="0" applyFont="1" applyFill="1" applyBorder="1"/>
    <xf numFmtId="0" fontId="1" fillId="2" borderId="39" xfId="0" applyFont="1" applyFill="1" applyBorder="1"/>
    <xf numFmtId="49" fontId="1" fillId="2" borderId="40" xfId="0" applyNumberFormat="1" applyFont="1" applyFill="1" applyBorder="1" applyAlignment="1">
      <alignment vertical="center"/>
    </xf>
    <xf numFmtId="0" fontId="1" fillId="2" borderId="17" xfId="0" applyFont="1" applyFill="1" applyBorder="1"/>
    <xf numFmtId="0" fontId="1" fillId="2" borderId="41" xfId="0" applyFont="1" applyFill="1" applyBorder="1"/>
    <xf numFmtId="49" fontId="1" fillId="2" borderId="42" xfId="0" applyNumberFormat="1" applyFont="1" applyFill="1" applyBorder="1" applyAlignment="1">
      <alignment vertical="center"/>
    </xf>
    <xf numFmtId="0" fontId="1" fillId="2" borderId="43" xfId="0" applyFont="1" applyFill="1" applyBorder="1"/>
    <xf numFmtId="0" fontId="1" fillId="2" borderId="44" xfId="0" applyFont="1" applyFill="1" applyBorder="1"/>
    <xf numFmtId="0" fontId="1" fillId="8" borderId="36" xfId="0" applyFont="1" applyFill="1" applyBorder="1"/>
    <xf numFmtId="0" fontId="1" fillId="6" borderId="17" xfId="0" applyFont="1" applyFill="1" applyBorder="1"/>
    <xf numFmtId="49" fontId="4" fillId="7" borderId="27" xfId="0" applyNumberFormat="1" applyFont="1" applyFill="1" applyBorder="1" applyAlignment="1">
      <alignment vertical="center"/>
    </xf>
    <xf numFmtId="49" fontId="4" fillId="2" borderId="29" xfId="0" applyNumberFormat="1" applyFont="1" applyFill="1" applyBorder="1" applyAlignment="1">
      <alignment vertical="center"/>
    </xf>
    <xf numFmtId="3" fontId="4" fillId="2" borderId="5" xfId="0" applyNumberFormat="1" applyFont="1" applyFill="1" applyBorder="1" applyAlignment="1">
      <alignment vertical="center"/>
    </xf>
    <xf numFmtId="9" fontId="1" fillId="2" borderId="30" xfId="0" applyNumberFormat="1" applyFont="1" applyFill="1" applyBorder="1"/>
    <xf numFmtId="167" fontId="4" fillId="2" borderId="5" xfId="0" applyNumberFormat="1" applyFont="1" applyFill="1" applyBorder="1" applyAlignment="1">
      <alignment vertical="center"/>
    </xf>
    <xf numFmtId="0" fontId="6" fillId="6" borderId="17" xfId="0" applyFont="1" applyFill="1" applyBorder="1" applyAlignment="1">
      <alignment vertical="center"/>
    </xf>
    <xf numFmtId="49" fontId="4" fillId="7" borderId="31" xfId="0" applyNumberFormat="1" applyFont="1" applyFill="1" applyBorder="1" applyAlignment="1">
      <alignment vertical="center"/>
    </xf>
    <xf numFmtId="167" fontId="4" fillId="7" borderId="32" xfId="0" applyNumberFormat="1" applyFont="1" applyFill="1" applyBorder="1" applyAlignment="1">
      <alignment vertical="center"/>
    </xf>
    <xf numFmtId="9" fontId="4" fillId="7" borderId="33" xfId="0" applyNumberFormat="1" applyFont="1" applyFill="1" applyBorder="1" applyAlignment="1">
      <alignment vertical="center"/>
    </xf>
    <xf numFmtId="49" fontId="4" fillId="7" borderId="45" xfId="0" applyNumberFormat="1" applyFont="1" applyFill="1" applyBorder="1" applyAlignment="1">
      <alignment vertical="center"/>
    </xf>
    <xf numFmtId="0" fontId="4" fillId="6" borderId="17" xfId="0" applyFont="1" applyFill="1" applyBorder="1" applyAlignment="1">
      <alignment vertical="center"/>
    </xf>
    <xf numFmtId="167" fontId="4" fillId="7" borderId="33" xfId="0" applyNumberFormat="1" applyFont="1" applyFill="1" applyBorder="1" applyAlignment="1">
      <alignment vertical="center"/>
    </xf>
    <xf numFmtId="49" fontId="2" fillId="3" borderId="49" xfId="0" applyNumberFormat="1" applyFont="1" applyFill="1" applyBorder="1" applyAlignment="1">
      <alignment vertical="center"/>
    </xf>
    <xf numFmtId="0" fontId="2" fillId="3" borderId="49" xfId="0" applyFont="1" applyFill="1" applyBorder="1" applyAlignment="1">
      <alignment horizontal="center" vertical="center"/>
    </xf>
    <xf numFmtId="0" fontId="2" fillId="3" borderId="49" xfId="0" applyFont="1" applyFill="1" applyBorder="1" applyAlignment="1">
      <alignment vertical="center"/>
    </xf>
    <xf numFmtId="49" fontId="1" fillId="2" borderId="5" xfId="0" applyNumberFormat="1" applyFont="1" applyFill="1" applyBorder="1"/>
    <xf numFmtId="0" fontId="1" fillId="2" borderId="5" xfId="0" applyFont="1" applyFill="1" applyBorder="1"/>
    <xf numFmtId="0" fontId="1" fillId="2" borderId="2" xfId="0" applyFont="1" applyFill="1" applyBorder="1"/>
    <xf numFmtId="0" fontId="1" fillId="2" borderId="3" xfId="0" applyFont="1" applyFill="1" applyBorder="1"/>
    <xf numFmtId="0" fontId="1" fillId="2" borderId="1" xfId="0" applyFont="1" applyFill="1" applyBorder="1"/>
    <xf numFmtId="0" fontId="1" fillId="2" borderId="7" xfId="0" applyFont="1" applyFill="1" applyBorder="1" applyAlignment="1">
      <alignment wrapText="1"/>
    </xf>
    <xf numFmtId="14" fontId="1" fillId="2" borderId="8" xfId="0" applyNumberFormat="1" applyFont="1" applyFill="1" applyBorder="1"/>
    <xf numFmtId="0" fontId="1" fillId="2" borderId="8" xfId="0" applyFont="1" applyFill="1" applyBorder="1"/>
    <xf numFmtId="0" fontId="1" fillId="2" borderId="9" xfId="0" applyFont="1" applyFill="1" applyBorder="1"/>
    <xf numFmtId="0" fontId="1" fillId="2" borderId="10" xfId="0" applyFont="1" applyFill="1" applyBorder="1" applyAlignment="1">
      <alignment horizontal="left"/>
    </xf>
    <xf numFmtId="0" fontId="1" fillId="2" borderId="10" xfId="0" applyFont="1" applyFill="1" applyBorder="1"/>
    <xf numFmtId="3" fontId="1" fillId="2" borderId="10" xfId="0" applyNumberFormat="1" applyFont="1" applyFill="1" applyBorder="1"/>
    <xf numFmtId="49" fontId="1" fillId="2" borderId="5" xfId="0" applyNumberFormat="1" applyFont="1" applyFill="1" applyBorder="1" applyAlignment="1">
      <alignment wrapText="1"/>
    </xf>
    <xf numFmtId="0" fontId="1" fillId="0" borderId="0" xfId="0" applyNumberFormat="1" applyFont="1"/>
    <xf numFmtId="0" fontId="1" fillId="2" borderId="8" xfId="0" applyFont="1" applyFill="1" applyBorder="1" applyAlignment="1">
      <alignment horizontal="justify" wrapText="1"/>
    </xf>
    <xf numFmtId="3" fontId="2" fillId="3" borderId="5" xfId="0" applyNumberFormat="1" applyFont="1" applyFill="1" applyBorder="1" applyAlignment="1">
      <alignment vertical="center"/>
    </xf>
    <xf numFmtId="3" fontId="2" fillId="3" borderId="13" xfId="0" applyNumberFormat="1" applyFont="1" applyFill="1" applyBorder="1" applyAlignment="1">
      <alignment vertical="center"/>
    </xf>
    <xf numFmtId="0" fontId="1" fillId="2" borderId="16" xfId="0" applyFont="1" applyFill="1" applyBorder="1" applyAlignment="1">
      <alignment horizontal="center"/>
    </xf>
    <xf numFmtId="49" fontId="1" fillId="2" borderId="5" xfId="0" applyNumberFormat="1" applyFont="1" applyFill="1" applyBorder="1" applyAlignment="1">
      <alignment horizontal="center"/>
    </xf>
    <xf numFmtId="3" fontId="1" fillId="2" borderId="5" xfId="0" applyNumberFormat="1" applyFont="1" applyFill="1" applyBorder="1"/>
    <xf numFmtId="169" fontId="1" fillId="2" borderId="5" xfId="0" applyNumberFormat="1" applyFont="1" applyFill="1" applyBorder="1"/>
    <xf numFmtId="0" fontId="1" fillId="2" borderId="5" xfId="0" applyFont="1" applyFill="1" applyBorder="1" applyAlignment="1">
      <alignment horizontal="center"/>
    </xf>
    <xf numFmtId="49" fontId="2" fillId="3" borderId="50" xfId="0" applyNumberFormat="1" applyFont="1" applyFill="1" applyBorder="1" applyAlignment="1">
      <alignment vertical="center"/>
    </xf>
    <xf numFmtId="0" fontId="2" fillId="3" borderId="50" xfId="0" applyFont="1" applyFill="1" applyBorder="1" applyAlignment="1">
      <alignment horizontal="center" vertical="center"/>
    </xf>
    <xf numFmtId="0" fontId="2" fillId="3" borderId="50" xfId="0" applyFont="1" applyFill="1" applyBorder="1" applyAlignment="1">
      <alignment vertical="center"/>
    </xf>
    <xf numFmtId="3" fontId="2" fillId="3" borderId="50" xfId="0" applyNumberFormat="1" applyFont="1" applyFill="1" applyBorder="1" applyAlignment="1">
      <alignment vertical="center"/>
    </xf>
    <xf numFmtId="166" fontId="6" fillId="9" borderId="51" xfId="0" applyNumberFormat="1" applyFont="1" applyFill="1" applyBorder="1" applyAlignment="1">
      <alignment vertical="center"/>
    </xf>
    <xf numFmtId="166" fontId="6" fillId="2" borderId="17" xfId="0" applyNumberFormat="1" applyFont="1" applyFill="1" applyBorder="1" applyAlignment="1">
      <alignment vertical="center"/>
    </xf>
    <xf numFmtId="0" fontId="4" fillId="2" borderId="5" xfId="0" applyNumberFormat="1" applyFont="1" applyFill="1" applyBorder="1" applyAlignment="1">
      <alignment vertical="center"/>
    </xf>
    <xf numFmtId="0" fontId="6" fillId="8" borderId="52" xfId="0" applyFont="1" applyFill="1" applyBorder="1" applyAlignment="1">
      <alignment vertical="center"/>
    </xf>
    <xf numFmtId="49" fontId="10" fillId="8" borderId="17" xfId="0" applyNumberFormat="1" applyFont="1" applyFill="1" applyBorder="1" applyAlignment="1">
      <alignment vertical="center"/>
    </xf>
    <xf numFmtId="0" fontId="6" fillId="8" borderId="17" xfId="0" applyFont="1" applyFill="1" applyBorder="1" applyAlignment="1">
      <alignment vertical="center"/>
    </xf>
    <xf numFmtId="0" fontId="6" fillId="8" borderId="53" xfId="0" applyFont="1" applyFill="1" applyBorder="1" applyAlignment="1">
      <alignment vertical="center"/>
    </xf>
    <xf numFmtId="0" fontId="6" fillId="6" borderId="52" xfId="0" applyFont="1" applyFill="1" applyBorder="1" applyAlignment="1">
      <alignment vertical="center"/>
    </xf>
    <xf numFmtId="0" fontId="4" fillId="7" borderId="54" xfId="0" applyNumberFormat="1" applyFont="1" applyFill="1" applyBorder="1" applyAlignment="1">
      <alignment vertical="center"/>
    </xf>
    <xf numFmtId="166" fontId="4" fillId="2" borderId="17" xfId="0" applyNumberFormat="1" applyFont="1" applyFill="1" applyBorder="1" applyAlignment="1">
      <alignment vertical="center"/>
    </xf>
    <xf numFmtId="0" fontId="0" fillId="2" borderId="2" xfId="0" applyFill="1" applyBorder="1"/>
    <xf numFmtId="0" fontId="0" fillId="2" borderId="3" xfId="0" applyFill="1" applyBorder="1"/>
    <xf numFmtId="49" fontId="12" fillId="3" borderId="4" xfId="0" applyNumberFormat="1" applyFont="1" applyFill="1" applyBorder="1" applyAlignment="1">
      <alignment vertical="center" wrapText="1"/>
    </xf>
    <xf numFmtId="0" fontId="13" fillId="2" borderId="6" xfId="0" applyFont="1" applyFill="1" applyBorder="1"/>
    <xf numFmtId="0" fontId="15" fillId="2" borderId="6" xfId="0" applyFont="1" applyFill="1" applyBorder="1"/>
    <xf numFmtId="0" fontId="13" fillId="2" borderId="7" xfId="0" applyFont="1" applyFill="1" applyBorder="1" applyAlignment="1">
      <alignment wrapText="1"/>
    </xf>
    <xf numFmtId="14" fontId="13" fillId="2" borderId="8" xfId="0" applyNumberFormat="1" applyFont="1" applyFill="1" applyBorder="1"/>
    <xf numFmtId="0" fontId="13" fillId="2" borderId="3" xfId="0" applyFont="1" applyFill="1" applyBorder="1"/>
    <xf numFmtId="0" fontId="13" fillId="2" borderId="8" xfId="0" applyFont="1" applyFill="1" applyBorder="1"/>
    <xf numFmtId="0" fontId="13" fillId="2" borderId="8" xfId="0" applyFont="1" applyFill="1" applyBorder="1" applyAlignment="1">
      <alignment horizontal="justify" wrapText="1"/>
    </xf>
    <xf numFmtId="0" fontId="13" fillId="2" borderId="9" xfId="0" applyFont="1" applyFill="1" applyBorder="1"/>
    <xf numFmtId="0" fontId="13" fillId="2" borderId="10" xfId="0" applyFont="1" applyFill="1" applyBorder="1" applyAlignment="1">
      <alignment horizontal="left"/>
    </xf>
    <xf numFmtId="0" fontId="13" fillId="2" borderId="10" xfId="0" applyFont="1" applyFill="1" applyBorder="1"/>
    <xf numFmtId="49" fontId="12" fillId="5" borderId="11" xfId="0" applyNumberFormat="1" applyFont="1" applyFill="1" applyBorder="1" applyAlignment="1">
      <alignment vertical="center"/>
    </xf>
    <xf numFmtId="0" fontId="13" fillId="2" borderId="12" xfId="0" applyFont="1" applyFill="1" applyBorder="1" applyAlignment="1">
      <alignment vertical="center"/>
    </xf>
    <xf numFmtId="0" fontId="13" fillId="2" borderId="3" xfId="0" applyFont="1" applyFill="1" applyBorder="1" applyAlignment="1">
      <alignment vertical="center"/>
    </xf>
    <xf numFmtId="49" fontId="12" fillId="3" borderId="5" xfId="0" applyNumberFormat="1" applyFont="1" applyFill="1" applyBorder="1" applyAlignment="1">
      <alignment horizontal="center" vertical="center" wrapText="1"/>
    </xf>
    <xf numFmtId="3" fontId="13" fillId="2" borderId="10" xfId="0" applyNumberFormat="1" applyFont="1" applyFill="1" applyBorder="1"/>
    <xf numFmtId="49" fontId="12" fillId="5" borderId="13" xfId="0" applyNumberFormat="1" applyFont="1" applyFill="1" applyBorder="1" applyAlignment="1">
      <alignment vertical="center"/>
    </xf>
    <xf numFmtId="0" fontId="13" fillId="2" borderId="14" xfId="0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vertical="center"/>
    </xf>
    <xf numFmtId="49" fontId="12" fillId="3" borderId="13" xfId="0" applyNumberFormat="1" applyFont="1" applyFill="1" applyBorder="1" applyAlignment="1">
      <alignment horizontal="center" vertical="center"/>
    </xf>
    <xf numFmtId="49" fontId="12" fillId="3" borderId="13" xfId="0" applyNumberFormat="1" applyFont="1" applyFill="1" applyBorder="1" applyAlignment="1">
      <alignment horizontal="center" vertical="center" wrapText="1"/>
    </xf>
    <xf numFmtId="0" fontId="13" fillId="2" borderId="13" xfId="0" applyFont="1" applyFill="1" applyBorder="1" applyAlignment="1">
      <alignment vertical="center"/>
    </xf>
    <xf numFmtId="0" fontId="13" fillId="2" borderId="13" xfId="0" applyFont="1" applyFill="1" applyBorder="1" applyAlignment="1">
      <alignment horizontal="center" vertical="center"/>
    </xf>
    <xf numFmtId="49" fontId="14" fillId="3" borderId="13" xfId="0" applyNumberFormat="1" applyFont="1" applyFill="1" applyBorder="1" applyAlignment="1">
      <alignment vertical="center"/>
    </xf>
    <xf numFmtId="0" fontId="14" fillId="3" borderId="13" xfId="0" applyFont="1" applyFill="1" applyBorder="1" applyAlignment="1">
      <alignment horizontal="center" vertical="center"/>
    </xf>
    <xf numFmtId="0" fontId="14" fillId="3" borderId="13" xfId="0" applyFont="1" applyFill="1" applyBorder="1" applyAlignment="1">
      <alignment vertical="center"/>
    </xf>
    <xf numFmtId="0" fontId="13" fillId="2" borderId="15" xfId="0" applyFont="1" applyFill="1" applyBorder="1"/>
    <xf numFmtId="0" fontId="13" fillId="2" borderId="16" xfId="0" applyFont="1" applyFill="1" applyBorder="1"/>
    <xf numFmtId="3" fontId="13" fillId="2" borderId="16" xfId="0" applyNumberFormat="1" applyFont="1" applyFill="1" applyBorder="1"/>
    <xf numFmtId="49" fontId="12" fillId="3" borderId="11" xfId="0" applyNumberFormat="1" applyFont="1" applyFill="1" applyBorder="1" applyAlignment="1">
      <alignment horizontal="center" vertical="center"/>
    </xf>
    <xf numFmtId="49" fontId="12" fillId="3" borderId="11" xfId="0" applyNumberFormat="1" applyFont="1" applyFill="1" applyBorder="1" applyAlignment="1">
      <alignment horizontal="center" vertical="center" wrapText="1"/>
    </xf>
    <xf numFmtId="49" fontId="18" fillId="3" borderId="13" xfId="0" applyNumberFormat="1" applyFont="1" applyFill="1" applyBorder="1" applyAlignment="1">
      <alignment vertical="center"/>
    </xf>
    <xf numFmtId="0" fontId="18" fillId="3" borderId="13" xfId="0" applyFont="1" applyFill="1" applyBorder="1" applyAlignment="1">
      <alignment horizontal="center" vertical="center"/>
    </xf>
    <xf numFmtId="0" fontId="18" fillId="3" borderId="13" xfId="0" applyFont="1" applyFill="1" applyBorder="1" applyAlignment="1">
      <alignment vertical="center"/>
    </xf>
    <xf numFmtId="3" fontId="18" fillId="3" borderId="13" xfId="0" applyNumberFormat="1" applyFont="1" applyFill="1" applyBorder="1" applyAlignment="1">
      <alignment vertical="center"/>
    </xf>
    <xf numFmtId="0" fontId="13" fillId="2" borderId="16" xfId="0" applyFont="1" applyFill="1" applyBorder="1" applyAlignment="1">
      <alignment horizontal="center"/>
    </xf>
    <xf numFmtId="49" fontId="18" fillId="3" borderId="50" xfId="0" applyNumberFormat="1" applyFont="1" applyFill="1" applyBorder="1" applyAlignment="1">
      <alignment vertical="center"/>
    </xf>
    <xf numFmtId="0" fontId="18" fillId="3" borderId="50" xfId="0" applyFont="1" applyFill="1" applyBorder="1" applyAlignment="1">
      <alignment horizontal="center" vertical="center"/>
    </xf>
    <xf numFmtId="0" fontId="18" fillId="3" borderId="50" xfId="0" applyFont="1" applyFill="1" applyBorder="1" applyAlignment="1">
      <alignment vertical="center"/>
    </xf>
    <xf numFmtId="3" fontId="18" fillId="3" borderId="50" xfId="0" applyNumberFormat="1" applyFont="1" applyFill="1" applyBorder="1" applyAlignment="1">
      <alignment vertical="center"/>
    </xf>
    <xf numFmtId="0" fontId="13" fillId="2" borderId="19" xfId="0" applyFont="1" applyFill="1" applyBorder="1"/>
    <xf numFmtId="3" fontId="13" fillId="2" borderId="19" xfId="0" applyNumberFormat="1" applyFont="1" applyFill="1" applyBorder="1"/>
    <xf numFmtId="49" fontId="12" fillId="5" borderId="20" xfId="0" applyNumberFormat="1" applyFont="1" applyFill="1" applyBorder="1" applyAlignment="1">
      <alignment vertical="center"/>
    </xf>
    <xf numFmtId="0" fontId="12" fillId="5" borderId="21" xfId="0" applyFont="1" applyFill="1" applyBorder="1" applyAlignment="1">
      <alignment vertical="center"/>
    </xf>
    <xf numFmtId="166" fontId="12" fillId="5" borderId="22" xfId="0" applyNumberFormat="1" applyFont="1" applyFill="1" applyBorder="1" applyAlignment="1">
      <alignment vertical="center"/>
    </xf>
    <xf numFmtId="49" fontId="12" fillId="3" borderId="23" xfId="0" applyNumberFormat="1" applyFont="1" applyFill="1" applyBorder="1" applyAlignment="1">
      <alignment vertical="center"/>
    </xf>
    <xf numFmtId="0" fontId="12" fillId="3" borderId="13" xfId="0" applyFont="1" applyFill="1" applyBorder="1" applyAlignment="1">
      <alignment vertical="center"/>
    </xf>
    <xf numFmtId="166" fontId="12" fillId="3" borderId="24" xfId="0" applyNumberFormat="1" applyFont="1" applyFill="1" applyBorder="1" applyAlignment="1">
      <alignment vertical="center"/>
    </xf>
    <xf numFmtId="49" fontId="12" fillId="5" borderId="23" xfId="0" applyNumberFormat="1" applyFont="1" applyFill="1" applyBorder="1" applyAlignment="1">
      <alignment vertical="center"/>
    </xf>
    <xf numFmtId="0" fontId="12" fillId="5" borderId="13" xfId="0" applyFont="1" applyFill="1" applyBorder="1" applyAlignment="1">
      <alignment vertical="center"/>
    </xf>
    <xf numFmtId="166" fontId="12" fillId="5" borderId="24" xfId="0" applyNumberFormat="1" applyFont="1" applyFill="1" applyBorder="1" applyAlignment="1">
      <alignment vertical="center"/>
    </xf>
    <xf numFmtId="49" fontId="12" fillId="5" borderId="25" xfId="0" applyNumberFormat="1" applyFont="1" applyFill="1" applyBorder="1" applyAlignment="1">
      <alignment vertical="center"/>
    </xf>
    <xf numFmtId="0" fontId="19" fillId="5" borderId="26" xfId="0" applyFont="1" applyFill="1" applyBorder="1" applyAlignment="1">
      <alignment vertical="center"/>
    </xf>
    <xf numFmtId="166" fontId="12" fillId="9" borderId="51" xfId="0" applyNumberFormat="1" applyFont="1" applyFill="1" applyBorder="1" applyAlignment="1">
      <alignment vertical="center"/>
    </xf>
    <xf numFmtId="49" fontId="0" fillId="2" borderId="17" xfId="0" applyNumberFormat="1" applyFill="1" applyBorder="1" applyAlignment="1">
      <alignment vertical="center"/>
    </xf>
    <xf numFmtId="0" fontId="19" fillId="2" borderId="17" xfId="0" applyFont="1" applyFill="1" applyBorder="1" applyAlignment="1">
      <alignment vertical="center"/>
    </xf>
    <xf numFmtId="166" fontId="12" fillId="2" borderId="17" xfId="0" applyNumberFormat="1" applyFont="1" applyFill="1" applyBorder="1" applyAlignment="1">
      <alignment vertical="center"/>
    </xf>
    <xf numFmtId="0" fontId="0" fillId="2" borderId="17" xfId="0" applyFill="1" applyBorder="1" applyAlignment="1">
      <alignment vertical="center"/>
    </xf>
    <xf numFmtId="49" fontId="22" fillId="2" borderId="37" xfId="0" applyNumberFormat="1" applyFont="1" applyFill="1" applyBorder="1" applyAlignment="1">
      <alignment vertical="center"/>
    </xf>
    <xf numFmtId="0" fontId="24" fillId="2" borderId="38" xfId="0" applyFont="1" applyFill="1" applyBorder="1"/>
    <xf numFmtId="0" fontId="24" fillId="2" borderId="39" xfId="0" applyFont="1" applyFill="1" applyBorder="1"/>
    <xf numFmtId="49" fontId="24" fillId="2" borderId="40" xfId="0" applyNumberFormat="1" applyFont="1" applyFill="1" applyBorder="1" applyAlignment="1">
      <alignment vertical="center"/>
    </xf>
    <xf numFmtId="0" fontId="24" fillId="2" borderId="17" xfId="0" applyFont="1" applyFill="1" applyBorder="1"/>
    <xf numFmtId="0" fontId="24" fillId="2" borderId="41" xfId="0" applyFont="1" applyFill="1" applyBorder="1"/>
    <xf numFmtId="49" fontId="24" fillId="2" borderId="42" xfId="0" applyNumberFormat="1" applyFont="1" applyFill="1" applyBorder="1" applyAlignment="1">
      <alignment vertical="center"/>
    </xf>
    <xf numFmtId="0" fontId="24" fillId="2" borderId="43" xfId="0" applyFont="1" applyFill="1" applyBorder="1"/>
    <xf numFmtId="0" fontId="24" fillId="2" borderId="44" xfId="0" applyFont="1" applyFill="1" applyBorder="1"/>
    <xf numFmtId="0" fontId="24" fillId="2" borderId="17" xfId="0" applyFont="1" applyFill="1" applyBorder="1" applyAlignment="1">
      <alignment vertical="center"/>
    </xf>
    <xf numFmtId="0" fontId="24" fillId="8" borderId="36" xfId="0" applyFont="1" applyFill="1" applyBorder="1"/>
    <xf numFmtId="0" fontId="24" fillId="6" borderId="17" xfId="0" applyFont="1" applyFill="1" applyBorder="1"/>
    <xf numFmtId="49" fontId="22" fillId="7" borderId="27" xfId="0" applyNumberFormat="1" applyFont="1" applyFill="1" applyBorder="1" applyAlignment="1">
      <alignment vertical="center"/>
    </xf>
    <xf numFmtId="49" fontId="22" fillId="2" borderId="29" xfId="0" applyNumberFormat="1" applyFont="1" applyFill="1" applyBorder="1" applyAlignment="1">
      <alignment vertical="center"/>
    </xf>
    <xf numFmtId="3" fontId="22" fillId="2" borderId="5" xfId="0" applyNumberFormat="1" applyFont="1" applyFill="1" applyBorder="1" applyAlignment="1">
      <alignment vertical="center"/>
    </xf>
    <xf numFmtId="9" fontId="24" fillId="2" borderId="30" xfId="0" applyNumberFormat="1" applyFont="1" applyFill="1" applyBorder="1"/>
    <xf numFmtId="0" fontId="22" fillId="2" borderId="5" xfId="0" applyNumberFormat="1" applyFont="1" applyFill="1" applyBorder="1" applyAlignment="1">
      <alignment vertical="center"/>
    </xf>
    <xf numFmtId="167" fontId="22" fillId="2" borderId="5" xfId="0" applyNumberFormat="1" applyFont="1" applyFill="1" applyBorder="1" applyAlignment="1">
      <alignment vertical="center"/>
    </xf>
    <xf numFmtId="0" fontId="19" fillId="6" borderId="17" xfId="0" applyFont="1" applyFill="1" applyBorder="1" applyAlignment="1">
      <alignment vertical="center"/>
    </xf>
    <xf numFmtId="49" fontId="22" fillId="7" borderId="31" xfId="0" applyNumberFormat="1" applyFont="1" applyFill="1" applyBorder="1" applyAlignment="1">
      <alignment vertical="center"/>
    </xf>
    <xf numFmtId="167" fontId="22" fillId="7" borderId="32" xfId="0" applyNumberFormat="1" applyFont="1" applyFill="1" applyBorder="1" applyAlignment="1">
      <alignment vertical="center"/>
    </xf>
    <xf numFmtId="9" fontId="22" fillId="7" borderId="33" xfId="0" applyNumberFormat="1" applyFont="1" applyFill="1" applyBorder="1" applyAlignment="1">
      <alignment vertical="center"/>
    </xf>
    <xf numFmtId="0" fontId="26" fillId="2" borderId="17" xfId="0" applyFont="1" applyFill="1" applyBorder="1" applyAlignment="1">
      <alignment vertical="center"/>
    </xf>
    <xf numFmtId="0" fontId="19" fillId="8" borderId="52" xfId="0" applyFont="1" applyFill="1" applyBorder="1" applyAlignment="1">
      <alignment vertical="center"/>
    </xf>
    <xf numFmtId="49" fontId="25" fillId="8" borderId="17" xfId="0" applyNumberFormat="1" applyFont="1" applyFill="1" applyBorder="1" applyAlignment="1">
      <alignment vertical="center"/>
    </xf>
    <xf numFmtId="0" fontId="19" fillId="8" borderId="17" xfId="0" applyFont="1" applyFill="1" applyBorder="1" applyAlignment="1">
      <alignment vertical="center"/>
    </xf>
    <xf numFmtId="0" fontId="19" fillId="8" borderId="53" xfId="0" applyFont="1" applyFill="1" applyBorder="1" applyAlignment="1">
      <alignment vertical="center"/>
    </xf>
    <xf numFmtId="0" fontId="19" fillId="6" borderId="52" xfId="0" applyFont="1" applyFill="1" applyBorder="1" applyAlignment="1">
      <alignment vertical="center"/>
    </xf>
    <xf numFmtId="49" fontId="22" fillId="7" borderId="45" xfId="0" applyNumberFormat="1" applyFont="1" applyFill="1" applyBorder="1" applyAlignment="1">
      <alignment vertical="center"/>
    </xf>
    <xf numFmtId="0" fontId="22" fillId="6" borderId="17" xfId="0" applyFont="1" applyFill="1" applyBorder="1" applyAlignment="1">
      <alignment vertical="center"/>
    </xf>
    <xf numFmtId="166" fontId="27" fillId="2" borderId="17" xfId="0" applyNumberFormat="1" applyFont="1" applyFill="1" applyBorder="1" applyAlignment="1">
      <alignment vertical="center"/>
    </xf>
    <xf numFmtId="167" fontId="22" fillId="7" borderId="33" xfId="0" applyNumberFormat="1" applyFont="1" applyFill="1" applyBorder="1" applyAlignment="1">
      <alignment vertical="center"/>
    </xf>
    <xf numFmtId="49" fontId="24" fillId="2" borderId="17" xfId="0" applyNumberFormat="1" applyFont="1" applyFill="1" applyBorder="1" applyAlignment="1">
      <alignment vertical="center"/>
    </xf>
    <xf numFmtId="3" fontId="13" fillId="2" borderId="5" xfId="0" applyNumberFormat="1" applyFont="1" applyFill="1" applyBorder="1"/>
    <xf numFmtId="3" fontId="1" fillId="2" borderId="5" xfId="0" applyNumberFormat="1" applyFont="1" applyFill="1" applyBorder="1" applyAlignment="1">
      <alignment horizontal="right" wrapText="1"/>
    </xf>
    <xf numFmtId="0" fontId="1" fillId="2" borderId="5" xfId="0" applyNumberFormat="1" applyFont="1" applyFill="1" applyBorder="1" applyAlignment="1">
      <alignment wrapText="1"/>
    </xf>
    <xf numFmtId="49" fontId="1" fillId="2" borderId="5" xfId="0" applyNumberFormat="1" applyFont="1" applyFill="1" applyBorder="1" applyAlignment="1">
      <alignment horizontal="left" wrapText="1"/>
    </xf>
    <xf numFmtId="0" fontId="1" fillId="2" borderId="5" xfId="0" applyFont="1" applyFill="1" applyBorder="1" applyAlignment="1">
      <alignment horizontal="right" vertical="center" wrapText="1"/>
    </xf>
    <xf numFmtId="0" fontId="1" fillId="2" borderId="5" xfId="0" applyNumberFormat="1" applyFont="1" applyFill="1" applyBorder="1"/>
    <xf numFmtId="0" fontId="1" fillId="2" borderId="5" xfId="0" applyFont="1" applyFill="1" applyBorder="1" applyAlignment="1">
      <alignment horizontal="left"/>
    </xf>
    <xf numFmtId="0" fontId="22" fillId="7" borderId="46" xfId="0" applyNumberFormat="1" applyFont="1" applyFill="1" applyBorder="1" applyAlignment="1">
      <alignment vertical="center"/>
    </xf>
    <xf numFmtId="0" fontId="22" fillId="7" borderId="54" xfId="0" applyNumberFormat="1" applyFont="1" applyFill="1" applyBorder="1" applyAlignment="1">
      <alignment vertical="center"/>
    </xf>
    <xf numFmtId="0" fontId="17" fillId="0" borderId="0" xfId="0" applyFont="1" applyAlignment="1">
      <alignment vertical="center"/>
    </xf>
    <xf numFmtId="170" fontId="1" fillId="2" borderId="5" xfId="0" applyNumberFormat="1" applyFont="1" applyFill="1" applyBorder="1"/>
    <xf numFmtId="49" fontId="1" fillId="2" borderId="5" xfId="0" applyNumberFormat="1" applyFont="1" applyFill="1" applyBorder="1" applyAlignment="1">
      <alignment horizontal="left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left" vertical="center" wrapText="1"/>
    </xf>
    <xf numFmtId="49" fontId="22" fillId="7" borderId="18" xfId="0" applyNumberFormat="1" applyFont="1" applyFill="1" applyBorder="1" applyAlignment="1">
      <alignment horizontal="right" vertical="center"/>
    </xf>
    <xf numFmtId="49" fontId="24" fillId="7" borderId="28" xfId="0" applyNumberFormat="1" applyFont="1" applyFill="1" applyBorder="1" applyAlignment="1">
      <alignment horizontal="right"/>
    </xf>
    <xf numFmtId="0" fontId="1" fillId="0" borderId="0" xfId="0" applyFont="1"/>
    <xf numFmtId="3" fontId="2" fillId="3" borderId="49" xfId="0" applyNumberFormat="1" applyFont="1" applyFill="1" applyBorder="1" applyAlignment="1">
      <alignment vertical="center"/>
    </xf>
    <xf numFmtId="0" fontId="4" fillId="7" borderId="46" xfId="0" applyNumberFormat="1" applyFont="1" applyFill="1" applyBorder="1" applyAlignment="1">
      <alignment vertical="center"/>
    </xf>
    <xf numFmtId="49" fontId="5" fillId="0" borderId="48" xfId="0" applyNumberFormat="1" applyFont="1" applyBorder="1" applyAlignment="1">
      <alignment horizontal="right" vertical="center" wrapText="1"/>
    </xf>
    <xf numFmtId="49" fontId="1" fillId="2" borderId="5" xfId="0" applyNumberFormat="1" applyFont="1" applyFill="1" applyBorder="1" applyAlignment="1">
      <alignment wrapText="1"/>
    </xf>
    <xf numFmtId="49" fontId="1" fillId="2" borderId="56" xfId="0" applyNumberFormat="1" applyFont="1" applyFill="1" applyBorder="1"/>
    <xf numFmtId="0" fontId="1" fillId="2" borderId="56" xfId="0" applyFont="1" applyFill="1" applyBorder="1" applyAlignment="1">
      <alignment horizontal="center"/>
    </xf>
    <xf numFmtId="0" fontId="1" fillId="2" borderId="56" xfId="0" applyFont="1" applyFill="1" applyBorder="1"/>
    <xf numFmtId="3" fontId="1" fillId="2" borderId="56" xfId="0" applyNumberFormat="1" applyFont="1" applyFill="1" applyBorder="1"/>
    <xf numFmtId="49" fontId="1" fillId="2" borderId="56" xfId="0" applyNumberFormat="1" applyFont="1" applyFill="1" applyBorder="1" applyAlignment="1">
      <alignment horizontal="left" indent="2"/>
    </xf>
    <xf numFmtId="49" fontId="1" fillId="2" borderId="5" xfId="0" applyNumberFormat="1" applyFont="1" applyFill="1" applyBorder="1" applyAlignment="1">
      <alignment horizontal="left" vertical="center" wrapText="1" indent="2"/>
    </xf>
    <xf numFmtId="49" fontId="1" fillId="0" borderId="5" xfId="0" applyNumberFormat="1" applyFont="1" applyFill="1" applyBorder="1" applyAlignment="1">
      <alignment horizontal="left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right" vertical="center" wrapText="1"/>
    </xf>
    <xf numFmtId="165" fontId="1" fillId="0" borderId="5" xfId="2" applyFont="1" applyFill="1" applyBorder="1" applyAlignment="1">
      <alignment horizontal="right" vertical="center" wrapText="1"/>
    </xf>
    <xf numFmtId="3" fontId="1" fillId="0" borderId="5" xfId="0" applyNumberFormat="1" applyFont="1" applyFill="1" applyBorder="1"/>
    <xf numFmtId="49" fontId="1" fillId="0" borderId="5" xfId="0" applyNumberFormat="1" applyFont="1" applyFill="1" applyBorder="1"/>
    <xf numFmtId="49" fontId="1" fillId="0" borderId="5" xfId="0" applyNumberFormat="1" applyFont="1" applyFill="1" applyBorder="1" applyAlignment="1">
      <alignment horizontal="center"/>
    </xf>
    <xf numFmtId="0" fontId="1" fillId="0" borderId="5" xfId="0" applyNumberFormat="1" applyFont="1" applyFill="1" applyBorder="1"/>
    <xf numFmtId="49" fontId="1" fillId="0" borderId="5" xfId="0" applyNumberFormat="1" applyFont="1" applyFill="1" applyBorder="1" applyAlignment="1">
      <alignment horizontal="center" wrapText="1"/>
    </xf>
    <xf numFmtId="0" fontId="1" fillId="0" borderId="5" xfId="0" applyNumberFormat="1" applyFont="1" applyFill="1" applyBorder="1" applyAlignment="1">
      <alignment wrapText="1"/>
    </xf>
    <xf numFmtId="49" fontId="1" fillId="0" borderId="5" xfId="0" applyNumberFormat="1" applyFont="1" applyFill="1" applyBorder="1" applyAlignment="1">
      <alignment wrapText="1"/>
    </xf>
    <xf numFmtId="3" fontId="1" fillId="0" borderId="5" xfId="0" applyNumberFormat="1" applyFont="1" applyFill="1" applyBorder="1" applyAlignment="1">
      <alignment horizontal="right" wrapText="1"/>
    </xf>
    <xf numFmtId="49" fontId="1" fillId="0" borderId="5" xfId="0" applyNumberFormat="1" applyFont="1" applyFill="1" applyBorder="1" applyAlignment="1">
      <alignment horizontal="right"/>
    </xf>
    <xf numFmtId="168" fontId="1" fillId="0" borderId="5" xfId="0" applyNumberFormat="1" applyFont="1" applyFill="1" applyBorder="1"/>
    <xf numFmtId="168" fontId="1" fillId="0" borderId="5" xfId="0" applyNumberFormat="1" applyFont="1" applyFill="1" applyBorder="1" applyAlignment="1">
      <alignment horizontal="right" wrapText="1"/>
    </xf>
    <xf numFmtId="49" fontId="1" fillId="0" borderId="5" xfId="0" applyNumberFormat="1" applyFont="1" applyFill="1" applyBorder="1" applyAlignment="1">
      <alignment horizontal="right" wrapText="1"/>
    </xf>
    <xf numFmtId="164" fontId="1" fillId="0" borderId="0" xfId="5" applyFont="1"/>
    <xf numFmtId="49" fontId="4" fillId="7" borderId="18" xfId="0" applyNumberFormat="1" applyFont="1" applyFill="1" applyBorder="1" applyAlignment="1">
      <alignment horizontal="right" vertical="center"/>
    </xf>
    <xf numFmtId="49" fontId="1" fillId="7" borderId="28" xfId="0" applyNumberFormat="1" applyFont="1" applyFill="1" applyBorder="1" applyAlignment="1">
      <alignment horizontal="right"/>
    </xf>
    <xf numFmtId="49" fontId="1" fillId="2" borderId="17" xfId="0" applyNumberFormat="1" applyFont="1" applyFill="1" applyBorder="1" applyAlignment="1">
      <alignment wrapText="1"/>
    </xf>
    <xf numFmtId="49" fontId="1" fillId="2" borderId="17" xfId="0" applyNumberFormat="1" applyFont="1" applyFill="1" applyBorder="1" applyAlignment="1">
      <alignment horizontal="center" wrapText="1"/>
    </xf>
    <xf numFmtId="0" fontId="1" fillId="2" borderId="17" xfId="0" applyNumberFormat="1" applyFont="1" applyFill="1" applyBorder="1" applyAlignment="1">
      <alignment wrapText="1"/>
    </xf>
    <xf numFmtId="49" fontId="1" fillId="2" borderId="17" xfId="0" applyNumberFormat="1" applyFont="1" applyFill="1" applyBorder="1" applyAlignment="1">
      <alignment horizontal="right" wrapText="1"/>
    </xf>
    <xf numFmtId="3" fontId="1" fillId="2" borderId="17" xfId="0" applyNumberFormat="1" applyFont="1" applyFill="1" applyBorder="1" applyAlignment="1">
      <alignment horizontal="right" wrapText="1"/>
    </xf>
    <xf numFmtId="49" fontId="1" fillId="2" borderId="55" xfId="0" applyNumberFormat="1" applyFont="1" applyFill="1" applyBorder="1" applyAlignment="1">
      <alignment wrapText="1"/>
    </xf>
    <xf numFmtId="49" fontId="1" fillId="2" borderId="55" xfId="0" applyNumberFormat="1" applyFont="1" applyFill="1" applyBorder="1" applyAlignment="1">
      <alignment horizontal="center"/>
    </xf>
    <xf numFmtId="3" fontId="1" fillId="2" borderId="55" xfId="0" applyNumberFormat="1" applyFont="1" applyFill="1" applyBorder="1"/>
    <xf numFmtId="49" fontId="1" fillId="2" borderId="55" xfId="0" applyNumberFormat="1" applyFont="1" applyFill="1" applyBorder="1" applyAlignment="1">
      <alignment horizontal="center" wrapText="1"/>
    </xf>
    <xf numFmtId="0" fontId="11" fillId="2" borderId="1" xfId="6" applyFill="1" applyBorder="1"/>
    <xf numFmtId="0" fontId="11" fillId="0" borderId="17" xfId="6" applyNumberFormat="1"/>
    <xf numFmtId="0" fontId="11" fillId="2" borderId="2" xfId="6" applyFill="1" applyBorder="1"/>
    <xf numFmtId="0" fontId="11" fillId="2" borderId="3" xfId="6" applyFill="1" applyBorder="1"/>
    <xf numFmtId="0" fontId="11" fillId="2" borderId="57" xfId="6" applyFill="1" applyBorder="1"/>
    <xf numFmtId="49" fontId="12" fillId="3" borderId="4" xfId="6" applyNumberFormat="1" applyFont="1" applyFill="1" applyBorder="1" applyAlignment="1">
      <alignment vertical="center" wrapText="1"/>
    </xf>
    <xf numFmtId="49" fontId="13" fillId="2" borderId="5" xfId="6" applyNumberFormat="1" applyFont="1" applyFill="1" applyBorder="1" applyAlignment="1">
      <alignment horizontal="right"/>
    </xf>
    <xf numFmtId="0" fontId="13" fillId="2" borderId="6" xfId="6" applyFont="1" applyFill="1" applyBorder="1"/>
    <xf numFmtId="3" fontId="13" fillId="2" borderId="5" xfId="6" applyNumberFormat="1" applyFont="1" applyFill="1" applyBorder="1"/>
    <xf numFmtId="49" fontId="1" fillId="2" borderId="4" xfId="6" applyNumberFormat="1" applyFont="1" applyFill="1" applyBorder="1" applyAlignment="1">
      <alignment vertical="center" wrapText="1"/>
    </xf>
    <xf numFmtId="49" fontId="1" fillId="2" borderId="5" xfId="6" applyNumberFormat="1" applyFont="1" applyFill="1" applyBorder="1" applyAlignment="1">
      <alignment horizontal="center" vertical="center" wrapText="1"/>
    </xf>
    <xf numFmtId="0" fontId="15" fillId="2" borderId="6" xfId="6" applyFont="1" applyFill="1" applyBorder="1"/>
    <xf numFmtId="49" fontId="1" fillId="2" borderId="5" xfId="6" applyNumberFormat="1" applyFont="1" applyFill="1" applyBorder="1" applyAlignment="1">
      <alignment horizontal="right"/>
    </xf>
    <xf numFmtId="170" fontId="1" fillId="2" borderId="5" xfId="6" applyNumberFormat="1" applyFont="1" applyFill="1" applyBorder="1"/>
    <xf numFmtId="49" fontId="1" fillId="2" borderId="5" xfId="6" applyNumberFormat="1" applyFont="1" applyFill="1" applyBorder="1" applyAlignment="1">
      <alignment horizontal="right" wrapText="1"/>
    </xf>
    <xf numFmtId="49" fontId="1" fillId="2" borderId="5" xfId="6" applyNumberFormat="1" applyFont="1" applyFill="1" applyBorder="1"/>
    <xf numFmtId="0" fontId="1" fillId="2" borderId="5" xfId="6" applyFont="1" applyFill="1" applyBorder="1"/>
    <xf numFmtId="3" fontId="1" fillId="2" borderId="5" xfId="6" applyNumberFormat="1" applyFont="1" applyFill="1" applyBorder="1" applyAlignment="1">
      <alignment horizontal="right" wrapText="1"/>
    </xf>
    <xf numFmtId="49" fontId="5" fillId="0" borderId="48" xfId="6" applyNumberFormat="1" applyFont="1" applyBorder="1" applyAlignment="1">
      <alignment horizontal="right" vertical="center" wrapText="1"/>
    </xf>
    <xf numFmtId="0" fontId="13" fillId="2" borderId="7" xfId="6" applyFont="1" applyFill="1" applyBorder="1" applyAlignment="1">
      <alignment wrapText="1"/>
    </xf>
    <xf numFmtId="14" fontId="13" fillId="2" borderId="8" xfId="6" applyNumberFormat="1" applyFont="1" applyFill="1" applyBorder="1"/>
    <xf numFmtId="0" fontId="13" fillId="2" borderId="3" xfId="6" applyFont="1" applyFill="1" applyBorder="1"/>
    <xf numFmtId="0" fontId="13" fillId="2" borderId="8" xfId="6" applyFont="1" applyFill="1" applyBorder="1"/>
    <xf numFmtId="0" fontId="13" fillId="2" borderId="8" xfId="6" applyFont="1" applyFill="1" applyBorder="1" applyAlignment="1">
      <alignment horizontal="justify" wrapText="1"/>
    </xf>
    <xf numFmtId="0" fontId="11" fillId="2" borderId="58" xfId="6" applyFill="1" applyBorder="1"/>
    <xf numFmtId="0" fontId="13" fillId="2" borderId="9" xfId="6" applyFont="1" applyFill="1" applyBorder="1"/>
    <xf numFmtId="0" fontId="13" fillId="2" borderId="10" xfId="6" applyFont="1" applyFill="1" applyBorder="1" applyAlignment="1">
      <alignment horizontal="left"/>
    </xf>
    <xf numFmtId="0" fontId="13" fillId="2" borderId="10" xfId="6" applyFont="1" applyFill="1" applyBorder="1"/>
    <xf numFmtId="49" fontId="12" fillId="5" borderId="11" xfId="6" applyNumberFormat="1" applyFont="1" applyFill="1" applyBorder="1" applyAlignment="1">
      <alignment vertical="center"/>
    </xf>
    <xf numFmtId="0" fontId="13" fillId="2" borderId="12" xfId="6" applyFont="1" applyFill="1" applyBorder="1" applyAlignment="1">
      <alignment vertical="center"/>
    </xf>
    <xf numFmtId="0" fontId="13" fillId="2" borderId="3" xfId="6" applyFont="1" applyFill="1" applyBorder="1" applyAlignment="1">
      <alignment vertical="center"/>
    </xf>
    <xf numFmtId="49" fontId="12" fillId="3" borderId="5" xfId="6" applyNumberFormat="1" applyFont="1" applyFill="1" applyBorder="1" applyAlignment="1">
      <alignment horizontal="center" vertical="center" wrapText="1"/>
    </xf>
    <xf numFmtId="49" fontId="1" fillId="2" borderId="5" xfId="6" applyNumberFormat="1" applyFont="1" applyFill="1" applyBorder="1" applyAlignment="1">
      <alignment horizontal="left" wrapText="1"/>
    </xf>
    <xf numFmtId="49" fontId="1" fillId="2" borderId="5" xfId="6" applyNumberFormat="1" applyFont="1" applyFill="1" applyBorder="1" applyAlignment="1">
      <alignment horizontal="center" wrapText="1"/>
    </xf>
    <xf numFmtId="0" fontId="1" fillId="2" borderId="5" xfId="6" applyNumberFormat="1" applyFont="1" applyFill="1" applyBorder="1" applyAlignment="1">
      <alignment wrapText="1"/>
    </xf>
    <xf numFmtId="49" fontId="1" fillId="2" borderId="5" xfId="6" applyNumberFormat="1" applyFont="1" applyFill="1" applyBorder="1" applyAlignment="1">
      <alignment wrapText="1"/>
    </xf>
    <xf numFmtId="49" fontId="2" fillId="3" borderId="5" xfId="6" applyNumberFormat="1" applyFont="1" applyFill="1" applyBorder="1" applyAlignment="1">
      <alignment vertical="center"/>
    </xf>
    <xf numFmtId="0" fontId="2" fillId="3" borderId="5" xfId="6" applyFont="1" applyFill="1" applyBorder="1" applyAlignment="1">
      <alignment horizontal="center" vertical="center"/>
    </xf>
    <xf numFmtId="0" fontId="2" fillId="3" borderId="5" xfId="6" applyFont="1" applyFill="1" applyBorder="1" applyAlignment="1">
      <alignment vertical="center"/>
    </xf>
    <xf numFmtId="3" fontId="2" fillId="3" borderId="5" xfId="6" applyNumberFormat="1" applyFont="1" applyFill="1" applyBorder="1" applyAlignment="1">
      <alignment vertical="center"/>
    </xf>
    <xf numFmtId="3" fontId="13" fillId="2" borderId="10" xfId="6" applyNumberFormat="1" applyFont="1" applyFill="1" applyBorder="1"/>
    <xf numFmtId="49" fontId="12" fillId="5" borderId="13" xfId="6" applyNumberFormat="1" applyFont="1" applyFill="1" applyBorder="1" applyAlignment="1">
      <alignment vertical="center"/>
    </xf>
    <xf numFmtId="0" fontId="13" fillId="2" borderId="14" xfId="6" applyFont="1" applyFill="1" applyBorder="1" applyAlignment="1">
      <alignment horizontal="center" vertical="center"/>
    </xf>
    <xf numFmtId="0" fontId="13" fillId="2" borderId="2" xfId="6" applyFont="1" applyFill="1" applyBorder="1" applyAlignment="1">
      <alignment horizontal="center" vertical="center"/>
    </xf>
    <xf numFmtId="0" fontId="13" fillId="2" borderId="2" xfId="6" applyFont="1" applyFill="1" applyBorder="1" applyAlignment="1">
      <alignment vertical="center"/>
    </xf>
    <xf numFmtId="49" fontId="12" fillId="3" borderId="13" xfId="6" applyNumberFormat="1" applyFont="1" applyFill="1" applyBorder="1" applyAlignment="1">
      <alignment horizontal="center" vertical="center"/>
    </xf>
    <xf numFmtId="49" fontId="12" fillId="3" borderId="13" xfId="6" applyNumberFormat="1" applyFont="1" applyFill="1" applyBorder="1" applyAlignment="1">
      <alignment horizontal="center" vertical="center" wrapText="1"/>
    </xf>
    <xf numFmtId="0" fontId="13" fillId="2" borderId="13" xfId="6" applyFont="1" applyFill="1" applyBorder="1" applyAlignment="1">
      <alignment vertical="center"/>
    </xf>
    <xf numFmtId="0" fontId="13" fillId="2" borderId="13" xfId="6" applyFont="1" applyFill="1" applyBorder="1" applyAlignment="1">
      <alignment horizontal="center" vertical="center"/>
    </xf>
    <xf numFmtId="49" fontId="14" fillId="3" borderId="13" xfId="6" applyNumberFormat="1" applyFont="1" applyFill="1" applyBorder="1" applyAlignment="1">
      <alignment vertical="center"/>
    </xf>
    <xf numFmtId="0" fontId="14" fillId="3" borderId="13" xfId="6" applyFont="1" applyFill="1" applyBorder="1" applyAlignment="1">
      <alignment horizontal="center" vertical="center"/>
    </xf>
    <xf numFmtId="0" fontId="14" fillId="3" borderId="13" xfId="6" applyFont="1" applyFill="1" applyBorder="1" applyAlignment="1">
      <alignment vertical="center"/>
    </xf>
    <xf numFmtId="0" fontId="13" fillId="2" borderId="15" xfId="6" applyFont="1" applyFill="1" applyBorder="1"/>
    <xf numFmtId="0" fontId="13" fillId="2" borderId="16" xfId="6" applyFont="1" applyFill="1" applyBorder="1"/>
    <xf numFmtId="3" fontId="13" fillId="2" borderId="16" xfId="6" applyNumberFormat="1" applyFont="1" applyFill="1" applyBorder="1"/>
    <xf numFmtId="49" fontId="12" fillId="3" borderId="11" xfId="6" applyNumberFormat="1" applyFont="1" applyFill="1" applyBorder="1" applyAlignment="1">
      <alignment horizontal="center" vertical="center"/>
    </xf>
    <xf numFmtId="49" fontId="12" fillId="3" borderId="11" xfId="6" applyNumberFormat="1" applyFont="1" applyFill="1" applyBorder="1" applyAlignment="1">
      <alignment horizontal="center" vertical="center" wrapText="1"/>
    </xf>
    <xf numFmtId="49" fontId="2" fillId="3" borderId="13" xfId="6" applyNumberFormat="1" applyFont="1" applyFill="1" applyBorder="1" applyAlignment="1">
      <alignment vertical="center"/>
    </xf>
    <xf numFmtId="0" fontId="2" fillId="3" borderId="13" xfId="6" applyFont="1" applyFill="1" applyBorder="1" applyAlignment="1">
      <alignment horizontal="center" vertical="center"/>
    </xf>
    <xf numFmtId="0" fontId="2" fillId="3" borderId="13" xfId="6" applyFont="1" applyFill="1" applyBorder="1" applyAlignment="1">
      <alignment vertical="center"/>
    </xf>
    <xf numFmtId="3" fontId="2" fillId="3" borderId="13" xfId="6" applyNumberFormat="1" applyFont="1" applyFill="1" applyBorder="1" applyAlignment="1">
      <alignment vertical="center"/>
    </xf>
    <xf numFmtId="0" fontId="11" fillId="0" borderId="17" xfId="6" applyNumberFormat="1" applyBorder="1"/>
    <xf numFmtId="49" fontId="1" fillId="2" borderId="5" xfId="6" applyNumberFormat="1" applyFont="1" applyFill="1" applyBorder="1" applyAlignment="1">
      <alignment horizontal="left" vertical="center" wrapText="1"/>
    </xf>
    <xf numFmtId="0" fontId="1" fillId="2" borderId="5" xfId="6" applyFont="1" applyFill="1" applyBorder="1" applyAlignment="1">
      <alignment horizontal="center" vertical="center" wrapText="1"/>
    </xf>
    <xf numFmtId="0" fontId="1" fillId="2" borderId="5" xfId="6" applyFont="1" applyFill="1" applyBorder="1" applyAlignment="1">
      <alignment horizontal="right" vertical="center" wrapText="1"/>
    </xf>
    <xf numFmtId="0" fontId="1" fillId="2" borderId="5" xfId="6" applyFont="1" applyFill="1" applyBorder="1" applyAlignment="1">
      <alignment horizontal="left" vertical="center" wrapText="1"/>
    </xf>
    <xf numFmtId="3" fontId="1" fillId="2" borderId="5" xfId="6" applyNumberFormat="1" applyFont="1" applyFill="1" applyBorder="1"/>
    <xf numFmtId="49" fontId="1" fillId="2" borderId="5" xfId="6" applyNumberFormat="1" applyFont="1" applyFill="1" applyBorder="1" applyAlignment="1">
      <alignment horizontal="center"/>
    </xf>
    <xf numFmtId="0" fontId="1" fillId="2" borderId="5" xfId="6" applyNumberFormat="1" applyFont="1" applyFill="1" applyBorder="1"/>
    <xf numFmtId="49" fontId="18" fillId="3" borderId="13" xfId="6" applyNumberFormat="1" applyFont="1" applyFill="1" applyBorder="1" applyAlignment="1">
      <alignment vertical="center"/>
    </xf>
    <xf numFmtId="0" fontId="18" fillId="3" borderId="13" xfId="6" applyFont="1" applyFill="1" applyBorder="1" applyAlignment="1">
      <alignment horizontal="center" vertical="center"/>
    </xf>
    <xf numFmtId="0" fontId="18" fillId="3" borderId="13" xfId="6" applyFont="1" applyFill="1" applyBorder="1" applyAlignment="1">
      <alignment vertical="center"/>
    </xf>
    <xf numFmtId="3" fontId="18" fillId="3" borderId="13" xfId="6" applyNumberFormat="1" applyFont="1" applyFill="1" applyBorder="1" applyAlignment="1">
      <alignment vertical="center"/>
    </xf>
    <xf numFmtId="0" fontId="13" fillId="2" borderId="16" xfId="6" applyFont="1" applyFill="1" applyBorder="1" applyAlignment="1">
      <alignment horizontal="center"/>
    </xf>
    <xf numFmtId="169" fontId="1" fillId="2" borderId="5" xfId="6" applyNumberFormat="1" applyFont="1" applyFill="1" applyBorder="1"/>
    <xf numFmtId="49" fontId="18" fillId="3" borderId="50" xfId="6" applyNumberFormat="1" applyFont="1" applyFill="1" applyBorder="1" applyAlignment="1">
      <alignment vertical="center"/>
    </xf>
    <xf numFmtId="0" fontId="18" fillId="3" borderId="50" xfId="6" applyFont="1" applyFill="1" applyBorder="1" applyAlignment="1">
      <alignment horizontal="center" vertical="center"/>
    </xf>
    <xf numFmtId="0" fontId="18" fillId="3" borderId="50" xfId="6" applyFont="1" applyFill="1" applyBorder="1" applyAlignment="1">
      <alignment vertical="center"/>
    </xf>
    <xf numFmtId="3" fontId="18" fillId="3" borderId="50" xfId="6" applyNumberFormat="1" applyFont="1" applyFill="1" applyBorder="1" applyAlignment="1">
      <alignment vertical="center"/>
    </xf>
    <xf numFmtId="0" fontId="13" fillId="2" borderId="19" xfId="6" applyFont="1" applyFill="1" applyBorder="1"/>
    <xf numFmtId="3" fontId="13" fillId="2" borderId="19" xfId="6" applyNumberFormat="1" applyFont="1" applyFill="1" applyBorder="1"/>
    <xf numFmtId="0" fontId="11" fillId="2" borderId="59" xfId="6" applyFill="1" applyBorder="1"/>
    <xf numFmtId="49" fontId="12" fillId="5" borderId="20" xfId="6" applyNumberFormat="1" applyFont="1" applyFill="1" applyBorder="1" applyAlignment="1">
      <alignment vertical="center"/>
    </xf>
    <xf numFmtId="0" fontId="12" fillId="5" borderId="21" xfId="6" applyFont="1" applyFill="1" applyBorder="1" applyAlignment="1">
      <alignment vertical="center"/>
    </xf>
    <xf numFmtId="166" fontId="12" fillId="5" borderId="22" xfId="6" applyNumberFormat="1" applyFont="1" applyFill="1" applyBorder="1" applyAlignment="1">
      <alignment vertical="center"/>
    </xf>
    <xf numFmtId="49" fontId="12" fillId="3" borderId="23" xfId="6" applyNumberFormat="1" applyFont="1" applyFill="1" applyBorder="1" applyAlignment="1">
      <alignment vertical="center"/>
    </xf>
    <xf numFmtId="0" fontId="12" fillId="3" borderId="13" xfId="6" applyFont="1" applyFill="1" applyBorder="1" applyAlignment="1">
      <alignment vertical="center"/>
    </xf>
    <xf numFmtId="166" fontId="12" fillId="3" borderId="24" xfId="6" applyNumberFormat="1" applyFont="1" applyFill="1" applyBorder="1" applyAlignment="1">
      <alignment vertical="center"/>
    </xf>
    <xf numFmtId="49" fontId="12" fillId="5" borderId="23" xfId="6" applyNumberFormat="1" applyFont="1" applyFill="1" applyBorder="1" applyAlignment="1">
      <alignment vertical="center"/>
    </xf>
    <xf numFmtId="0" fontId="12" fillId="5" borderId="13" xfId="6" applyFont="1" applyFill="1" applyBorder="1" applyAlignment="1">
      <alignment vertical="center"/>
    </xf>
    <xf numFmtId="166" fontId="12" fillId="5" borderId="24" xfId="6" applyNumberFormat="1" applyFont="1" applyFill="1" applyBorder="1" applyAlignment="1">
      <alignment vertical="center"/>
    </xf>
    <xf numFmtId="49" fontId="12" fillId="5" borderId="25" xfId="6" applyNumberFormat="1" applyFont="1" applyFill="1" applyBorder="1" applyAlignment="1">
      <alignment vertical="center"/>
    </xf>
    <xf numFmtId="0" fontId="19" fillId="5" borderId="26" xfId="6" applyFont="1" applyFill="1" applyBorder="1" applyAlignment="1">
      <alignment vertical="center"/>
    </xf>
    <xf numFmtId="166" fontId="12" fillId="9" borderId="51" xfId="6" applyNumberFormat="1" applyFont="1" applyFill="1" applyBorder="1" applyAlignment="1">
      <alignment vertical="center"/>
    </xf>
    <xf numFmtId="49" fontId="11" fillId="2" borderId="17" xfId="6" applyNumberFormat="1" applyFill="1" applyBorder="1" applyAlignment="1">
      <alignment vertical="center"/>
    </xf>
    <xf numFmtId="0" fontId="19" fillId="2" borderId="17" xfId="6" applyFont="1" applyFill="1" applyBorder="1" applyAlignment="1">
      <alignment vertical="center"/>
    </xf>
    <xf numFmtId="166" fontId="12" fillId="2" borderId="17" xfId="6" applyNumberFormat="1" applyFont="1" applyFill="1" applyBorder="1" applyAlignment="1">
      <alignment vertical="center"/>
    </xf>
    <xf numFmtId="0" fontId="11" fillId="2" borderId="17" xfId="6" applyFill="1" applyBorder="1" applyAlignment="1">
      <alignment vertical="center"/>
    </xf>
    <xf numFmtId="49" fontId="22" fillId="2" borderId="37" xfId="6" applyNumberFormat="1" applyFont="1" applyFill="1" applyBorder="1" applyAlignment="1">
      <alignment vertical="center"/>
    </xf>
    <xf numFmtId="0" fontId="24" fillId="2" borderId="38" xfId="6" applyFont="1" applyFill="1" applyBorder="1"/>
    <xf numFmtId="0" fontId="24" fillId="2" borderId="39" xfId="6" applyFont="1" applyFill="1" applyBorder="1"/>
    <xf numFmtId="49" fontId="24" fillId="2" borderId="40" xfId="6" applyNumberFormat="1" applyFont="1" applyFill="1" applyBorder="1" applyAlignment="1">
      <alignment vertical="center"/>
    </xf>
    <xf numFmtId="0" fontId="24" fillId="2" borderId="17" xfId="6" applyFont="1" applyFill="1" applyBorder="1"/>
    <xf numFmtId="0" fontId="24" fillId="2" borderId="41" xfId="6" applyFont="1" applyFill="1" applyBorder="1"/>
    <xf numFmtId="49" fontId="24" fillId="2" borderId="42" xfId="6" applyNumberFormat="1" applyFont="1" applyFill="1" applyBorder="1" applyAlignment="1">
      <alignment vertical="center"/>
    </xf>
    <xf numFmtId="0" fontId="24" fillId="2" borderId="43" xfId="6" applyFont="1" applyFill="1" applyBorder="1"/>
    <xf numFmtId="0" fontId="24" fillId="2" borderId="44" xfId="6" applyFont="1" applyFill="1" applyBorder="1"/>
    <xf numFmtId="0" fontId="24" fillId="2" borderId="17" xfId="6" applyFont="1" applyFill="1" applyBorder="1" applyAlignment="1">
      <alignment vertical="center"/>
    </xf>
    <xf numFmtId="0" fontId="24" fillId="8" borderId="36" xfId="6" applyFont="1" applyFill="1" applyBorder="1"/>
    <xf numFmtId="0" fontId="24" fillId="6" borderId="17" xfId="6" applyFont="1" applyFill="1" applyBorder="1"/>
    <xf numFmtId="49" fontId="22" fillId="7" borderId="27" xfId="6" applyNumberFormat="1" applyFont="1" applyFill="1" applyBorder="1" applyAlignment="1">
      <alignment vertical="center"/>
    </xf>
    <xf numFmtId="49" fontId="22" fillId="7" borderId="18" xfId="6" applyNumberFormat="1" applyFont="1" applyFill="1" applyBorder="1" applyAlignment="1">
      <alignment horizontal="right" vertical="center"/>
    </xf>
    <xf numFmtId="49" fontId="24" fillId="7" borderId="28" xfId="6" applyNumberFormat="1" applyFont="1" applyFill="1" applyBorder="1" applyAlignment="1">
      <alignment horizontal="right"/>
    </xf>
    <xf numFmtId="49" fontId="22" fillId="2" borderId="29" xfId="6" applyNumberFormat="1" applyFont="1" applyFill="1" applyBorder="1" applyAlignment="1">
      <alignment vertical="center"/>
    </xf>
    <xf numFmtId="3" fontId="22" fillId="2" borderId="5" xfId="6" applyNumberFormat="1" applyFont="1" applyFill="1" applyBorder="1" applyAlignment="1">
      <alignment vertical="center"/>
    </xf>
    <xf numFmtId="9" fontId="24" fillId="2" borderId="30" xfId="6" applyNumberFormat="1" applyFont="1" applyFill="1" applyBorder="1"/>
    <xf numFmtId="0" fontId="22" fillId="2" borderId="5" xfId="6" applyNumberFormat="1" applyFont="1" applyFill="1" applyBorder="1" applyAlignment="1">
      <alignment vertical="center"/>
    </xf>
    <xf numFmtId="167" fontId="22" fillId="2" borderId="5" xfId="6" applyNumberFormat="1" applyFont="1" applyFill="1" applyBorder="1" applyAlignment="1">
      <alignment vertical="center"/>
    </xf>
    <xf numFmtId="0" fontId="19" fillId="6" borderId="17" xfId="6" applyFont="1" applyFill="1" applyBorder="1" applyAlignment="1">
      <alignment vertical="center"/>
    </xf>
    <xf numFmtId="49" fontId="22" fillId="7" borderId="31" xfId="6" applyNumberFormat="1" applyFont="1" applyFill="1" applyBorder="1" applyAlignment="1">
      <alignment vertical="center"/>
    </xf>
    <xf numFmtId="167" fontId="22" fillId="7" borderId="32" xfId="6" applyNumberFormat="1" applyFont="1" applyFill="1" applyBorder="1" applyAlignment="1">
      <alignment vertical="center"/>
    </xf>
    <xf numFmtId="9" fontId="22" fillId="7" borderId="33" xfId="6" applyNumberFormat="1" applyFont="1" applyFill="1" applyBorder="1" applyAlignment="1">
      <alignment vertical="center"/>
    </xf>
    <xf numFmtId="0" fontId="26" fillId="2" borderId="17" xfId="6" applyFont="1" applyFill="1" applyBorder="1" applyAlignment="1">
      <alignment vertical="center"/>
    </xf>
    <xf numFmtId="0" fontId="11" fillId="2" borderId="60" xfId="6" applyFill="1" applyBorder="1"/>
    <xf numFmtId="0" fontId="19" fillId="8" borderId="52" xfId="6" applyFont="1" applyFill="1" applyBorder="1" applyAlignment="1">
      <alignment vertical="center"/>
    </xf>
    <xf numFmtId="49" fontId="25" fillId="8" borderId="17" xfId="6" applyNumberFormat="1" applyFont="1" applyFill="1" applyBorder="1" applyAlignment="1">
      <alignment vertical="center"/>
    </xf>
    <xf numFmtId="0" fontId="19" fillId="8" borderId="17" xfId="6" applyFont="1" applyFill="1" applyBorder="1" applyAlignment="1">
      <alignment vertical="center"/>
    </xf>
    <xf numFmtId="0" fontId="19" fillId="8" borderId="53" xfId="6" applyFont="1" applyFill="1" applyBorder="1" applyAlignment="1">
      <alignment vertical="center"/>
    </xf>
    <xf numFmtId="0" fontId="19" fillId="6" borderId="52" xfId="6" applyFont="1" applyFill="1" applyBorder="1" applyAlignment="1">
      <alignment vertical="center"/>
    </xf>
    <xf numFmtId="49" fontId="22" fillId="7" borderId="45" xfId="6" applyNumberFormat="1" applyFont="1" applyFill="1" applyBorder="1" applyAlignment="1">
      <alignment vertical="center"/>
    </xf>
    <xf numFmtId="0" fontId="22" fillId="7" borderId="46" xfId="6" applyNumberFormat="1" applyFont="1" applyFill="1" applyBorder="1" applyAlignment="1">
      <alignment vertical="center"/>
    </xf>
    <xf numFmtId="0" fontId="22" fillId="7" borderId="54" xfId="6" applyNumberFormat="1" applyFont="1" applyFill="1" applyBorder="1" applyAlignment="1">
      <alignment vertical="center"/>
    </xf>
    <xf numFmtId="0" fontId="22" fillId="6" borderId="17" xfId="6" applyFont="1" applyFill="1" applyBorder="1" applyAlignment="1">
      <alignment vertical="center"/>
    </xf>
    <xf numFmtId="166" fontId="27" fillId="2" borderId="17" xfId="6" applyNumberFormat="1" applyFont="1" applyFill="1" applyBorder="1" applyAlignment="1">
      <alignment vertical="center"/>
    </xf>
    <xf numFmtId="167" fontId="22" fillId="7" borderId="33" xfId="6" applyNumberFormat="1" applyFont="1" applyFill="1" applyBorder="1" applyAlignment="1">
      <alignment vertical="center"/>
    </xf>
    <xf numFmtId="49" fontId="24" fillId="2" borderId="17" xfId="6" applyNumberFormat="1" applyFont="1" applyFill="1" applyBorder="1" applyAlignment="1">
      <alignment vertical="center"/>
    </xf>
    <xf numFmtId="0" fontId="11" fillId="0" borderId="17" xfId="6"/>
    <xf numFmtId="171" fontId="0" fillId="0" borderId="0" xfId="0" applyNumberFormat="1"/>
    <xf numFmtId="171" fontId="1" fillId="0" borderId="0" xfId="0" applyNumberFormat="1" applyFont="1"/>
    <xf numFmtId="43" fontId="1" fillId="0" borderId="0" xfId="0" applyNumberFormat="1" applyFont="1"/>
    <xf numFmtId="171" fontId="11" fillId="0" borderId="17" xfId="6" applyNumberFormat="1"/>
    <xf numFmtId="49" fontId="16" fillId="3" borderId="5" xfId="0" applyNumberFormat="1" applyFont="1" applyFill="1" applyBorder="1" applyAlignment="1">
      <alignment horizontal="center" vertical="center"/>
    </xf>
    <xf numFmtId="0" fontId="16" fillId="4" borderId="5" xfId="0" applyFont="1" applyFill="1" applyBorder="1" applyAlignment="1">
      <alignment horizontal="center" vertical="center"/>
    </xf>
    <xf numFmtId="49" fontId="25" fillId="8" borderId="34" xfId="0" applyNumberFormat="1" applyFont="1" applyFill="1" applyBorder="1" applyAlignment="1">
      <alignment vertical="center"/>
    </xf>
    <xf numFmtId="0" fontId="22" fillId="8" borderId="35" xfId="0" applyFont="1" applyFill="1" applyBorder="1" applyAlignment="1">
      <alignment vertical="center"/>
    </xf>
    <xf numFmtId="49" fontId="14" fillId="3" borderId="5" xfId="0" applyNumberFormat="1" applyFont="1" applyFill="1" applyBorder="1" applyAlignment="1">
      <alignment wrapText="1"/>
    </xf>
    <xf numFmtId="0" fontId="14" fillId="4" borderId="5" xfId="0" applyFont="1" applyFill="1" applyBorder="1" applyAlignment="1">
      <alignment wrapText="1"/>
    </xf>
    <xf numFmtId="49" fontId="1" fillId="2" borderId="5" xfId="0" applyNumberFormat="1" applyFont="1" applyFill="1" applyBorder="1" applyAlignment="1">
      <alignment wrapText="1"/>
    </xf>
    <xf numFmtId="0" fontId="1" fillId="2" borderId="5" xfId="0" applyFont="1" applyFill="1" applyBorder="1" applyAlignment="1">
      <alignment wrapText="1"/>
    </xf>
    <xf numFmtId="49" fontId="1" fillId="2" borderId="5" xfId="0" applyNumberFormat="1" applyFont="1" applyFill="1" applyBorder="1" applyAlignment="1"/>
    <xf numFmtId="0" fontId="1" fillId="2" borderId="5" xfId="0" applyFont="1" applyFill="1" applyBorder="1" applyAlignment="1"/>
    <xf numFmtId="49" fontId="7" fillId="3" borderId="5" xfId="0" applyNumberFormat="1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49" fontId="10" fillId="8" borderId="34" xfId="0" applyNumberFormat="1" applyFont="1" applyFill="1" applyBorder="1" applyAlignment="1">
      <alignment vertical="center"/>
    </xf>
    <xf numFmtId="0" fontId="4" fillId="8" borderId="35" xfId="0" applyFont="1" applyFill="1" applyBorder="1" applyAlignment="1">
      <alignment vertical="center"/>
    </xf>
    <xf numFmtId="49" fontId="2" fillId="3" borderId="5" xfId="0" applyNumberFormat="1" applyFont="1" applyFill="1" applyBorder="1" applyAlignment="1">
      <alignment wrapText="1"/>
    </xf>
    <xf numFmtId="0" fontId="2" fillId="4" borderId="5" xfId="0" applyFont="1" applyFill="1" applyBorder="1" applyAlignment="1">
      <alignment wrapText="1"/>
    </xf>
    <xf numFmtId="49" fontId="16" fillId="3" borderId="5" xfId="6" applyNumberFormat="1" applyFont="1" applyFill="1" applyBorder="1" applyAlignment="1">
      <alignment horizontal="center" vertical="center"/>
    </xf>
    <xf numFmtId="0" fontId="16" fillId="4" borderId="5" xfId="6" applyFont="1" applyFill="1" applyBorder="1" applyAlignment="1">
      <alignment horizontal="center" vertical="center"/>
    </xf>
    <xf numFmtId="49" fontId="25" fillId="8" borderId="34" xfId="6" applyNumberFormat="1" applyFont="1" applyFill="1" applyBorder="1" applyAlignment="1">
      <alignment vertical="center"/>
    </xf>
    <xf numFmtId="0" fontId="22" fillId="8" borderId="35" xfId="6" applyFont="1" applyFill="1" applyBorder="1" applyAlignment="1">
      <alignment vertical="center"/>
    </xf>
    <xf numFmtId="49" fontId="14" fillId="3" borderId="5" xfId="6" applyNumberFormat="1" applyFont="1" applyFill="1" applyBorder="1" applyAlignment="1">
      <alignment wrapText="1"/>
    </xf>
    <xf numFmtId="0" fontId="14" fillId="4" borderId="5" xfId="6" applyFont="1" applyFill="1" applyBorder="1" applyAlignment="1">
      <alignment wrapText="1"/>
    </xf>
    <xf numFmtId="49" fontId="1" fillId="2" borderId="5" xfId="6" applyNumberFormat="1" applyFont="1" applyFill="1" applyBorder="1" applyAlignment="1">
      <alignment wrapText="1"/>
    </xf>
    <xf numFmtId="0" fontId="1" fillId="2" borderId="5" xfId="6" applyFont="1" applyFill="1" applyBorder="1" applyAlignment="1">
      <alignment wrapText="1"/>
    </xf>
    <xf numFmtId="49" fontId="1" fillId="2" borderId="5" xfId="6" applyNumberFormat="1" applyFont="1" applyFill="1" applyBorder="1" applyAlignment="1"/>
    <xf numFmtId="0" fontId="1" fillId="2" borderId="5" xfId="6" applyFont="1" applyFill="1" applyBorder="1" applyAlignment="1"/>
  </cellXfs>
  <cellStyles count="7">
    <cellStyle name="Millares [0]" xfId="2" builtinId="6"/>
    <cellStyle name="Moneda [0]" xfId="5" builtinId="7"/>
    <cellStyle name="Normal" xfId="0" builtinId="0"/>
    <cellStyle name="Normal 2" xfId="1"/>
    <cellStyle name="Normal 3" xfId="3"/>
    <cellStyle name="Normal 3 2" xfId="4"/>
    <cellStyle name="Normal 4" xfId="6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AAAAAA"/>
      <rgbColor rgb="FF7F7F7F"/>
      <rgbColor rgb="FF4CB3B0"/>
      <rgbColor rgb="FF777670"/>
      <rgbColor rgb="FFFF891C"/>
      <rgbColor rgb="FFFEFEFE"/>
      <rgbColor rgb="FF388194"/>
      <rgbColor rgb="FFAFCF2D"/>
      <rgbColor rgb="FF92D050"/>
      <rgbColor rgb="FFD8D8D8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152400</xdr:rowOff>
    </xdr:from>
    <xdr:to>
      <xdr:col>5</xdr:col>
      <xdr:colOff>152400</xdr:colOff>
      <xdr:row>6</xdr:row>
      <xdr:rowOff>184484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152400"/>
          <a:ext cx="6257925" cy="117508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152400</xdr:rowOff>
    </xdr:from>
    <xdr:to>
      <xdr:col>5</xdr:col>
      <xdr:colOff>362089</xdr:colOff>
      <xdr:row>7</xdr:row>
      <xdr:rowOff>158750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2400"/>
          <a:ext cx="6151928" cy="1149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152400</xdr:rowOff>
    </xdr:from>
    <xdr:to>
      <xdr:col>4</xdr:col>
      <xdr:colOff>579803</xdr:colOff>
      <xdr:row>7</xdr:row>
      <xdr:rowOff>158750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2400"/>
          <a:ext cx="6153289" cy="11398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6</xdr:col>
      <xdr:colOff>34925</xdr:colOff>
      <xdr:row>7</xdr:row>
      <xdr:rowOff>15875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190500"/>
          <a:ext cx="5721350" cy="11588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Tema de 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Tema de Offic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Tema de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0000" dir="5400000" rotWithShape="0">
              <a:srgbClr val="000000">
                <a:alpha val="38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blurRad="38100" dist="23000" dir="5400000" rotWithShape="0">
            <a:srgbClr val="000000">
              <a:alpha val="35000"/>
            </a:srgbClr>
          </a:outerShdw>
        </a:effectLst>
        <a:sp3d/>
      </a:spPr>
      <a:bodyPr rot="0" spcFirstLastPara="1" vertOverflow="overflow" horzOverflow="overflow" vert="horz" wrap="square" lIns="45719" tIns="45719" rIns="45719" bIns="45719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0000" dir="5400000" rotWithShape="0">
            <a:srgbClr val="000000">
              <a:alpha val="38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75"/>
  <sheetViews>
    <sheetView tabSelected="1" workbookViewId="0">
      <selection activeCell="G29" sqref="G29"/>
    </sheetView>
  </sheetViews>
  <sheetFormatPr baseColWidth="10" defaultColWidth="16.5703125" defaultRowHeight="15" x14ac:dyDescent="0.25"/>
  <cols>
    <col min="2" max="2" width="21.7109375" customWidth="1"/>
    <col min="5" max="5" width="20.140625" customWidth="1"/>
  </cols>
  <sheetData>
    <row r="1" spans="1:6" x14ac:dyDescent="0.25">
      <c r="A1" s="1"/>
      <c r="B1" s="1"/>
      <c r="C1" s="1"/>
      <c r="D1" s="1"/>
      <c r="E1" s="1"/>
      <c r="F1" s="1"/>
    </row>
    <row r="2" spans="1:6" x14ac:dyDescent="0.25">
      <c r="A2" s="1"/>
      <c r="B2" s="1"/>
      <c r="C2" s="1"/>
      <c r="D2" s="1"/>
      <c r="E2" s="1"/>
      <c r="F2" s="1"/>
    </row>
    <row r="3" spans="1:6" x14ac:dyDescent="0.25">
      <c r="A3" s="1"/>
      <c r="B3" s="1"/>
      <c r="C3" s="1"/>
      <c r="D3" s="1"/>
      <c r="E3" s="1"/>
      <c r="F3" s="1"/>
    </row>
    <row r="4" spans="1:6" x14ac:dyDescent="0.25">
      <c r="A4" s="1"/>
      <c r="B4" s="1"/>
      <c r="C4" s="1"/>
      <c r="D4" s="1"/>
      <c r="E4" s="1"/>
      <c r="F4" s="1"/>
    </row>
    <row r="5" spans="1:6" x14ac:dyDescent="0.25">
      <c r="A5" s="1"/>
      <c r="B5" s="1"/>
      <c r="C5" s="1"/>
      <c r="D5" s="1"/>
      <c r="E5" s="1"/>
      <c r="F5" s="1"/>
    </row>
    <row r="6" spans="1:6" x14ac:dyDescent="0.25">
      <c r="A6" s="1"/>
      <c r="B6" s="1"/>
      <c r="C6" s="1"/>
      <c r="D6" s="1"/>
      <c r="E6" s="1"/>
      <c r="F6" s="1"/>
    </row>
    <row r="7" spans="1:6" x14ac:dyDescent="0.25">
      <c r="A7" s="1"/>
      <c r="B7" s="1"/>
      <c r="C7" s="1"/>
      <c r="D7" s="1"/>
      <c r="E7" s="1"/>
      <c r="F7" s="1"/>
    </row>
    <row r="8" spans="1:6" x14ac:dyDescent="0.25">
      <c r="A8" s="113"/>
      <c r="B8" s="114"/>
      <c r="C8" s="1"/>
      <c r="D8" s="114"/>
      <c r="E8" s="114"/>
      <c r="F8" s="114"/>
    </row>
    <row r="9" spans="1:6" x14ac:dyDescent="0.25">
      <c r="A9" s="115" t="s">
        <v>0</v>
      </c>
      <c r="B9" s="216" t="s">
        <v>65</v>
      </c>
      <c r="C9" s="116"/>
      <c r="D9" s="407" t="s">
        <v>66</v>
      </c>
      <c r="E9" s="408"/>
      <c r="F9" s="207">
        <v>300</v>
      </c>
    </row>
    <row r="10" spans="1:6" x14ac:dyDescent="0.25">
      <c r="A10" s="2" t="s">
        <v>1</v>
      </c>
      <c r="B10" s="11" t="s">
        <v>67</v>
      </c>
      <c r="C10" s="117"/>
      <c r="D10" s="409" t="s">
        <v>2</v>
      </c>
      <c r="E10" s="410"/>
      <c r="F10" s="3" t="s">
        <v>62</v>
      </c>
    </row>
    <row r="11" spans="1:6" x14ac:dyDescent="0.25">
      <c r="A11" s="2" t="s">
        <v>3</v>
      </c>
      <c r="B11" s="3" t="s">
        <v>4</v>
      </c>
      <c r="C11" s="117"/>
      <c r="D11" s="409" t="s">
        <v>68</v>
      </c>
      <c r="E11" s="410"/>
      <c r="F11" s="217">
        <v>2000</v>
      </c>
    </row>
    <row r="12" spans="1:6" x14ac:dyDescent="0.25">
      <c r="A12" s="2" t="s">
        <v>5</v>
      </c>
      <c r="B12" s="4" t="s">
        <v>6</v>
      </c>
      <c r="C12" s="117"/>
      <c r="D12" s="77" t="s">
        <v>7</v>
      </c>
      <c r="E12" s="78"/>
      <c r="F12" s="208">
        <f>F9*F11</f>
        <v>600000</v>
      </c>
    </row>
    <row r="13" spans="1:6" x14ac:dyDescent="0.25">
      <c r="A13" s="2" t="s">
        <v>8</v>
      </c>
      <c r="B13" s="3" t="s">
        <v>58</v>
      </c>
      <c r="C13" s="117"/>
      <c r="D13" s="409" t="s">
        <v>10</v>
      </c>
      <c r="E13" s="410"/>
      <c r="F13" s="3" t="s">
        <v>69</v>
      </c>
    </row>
    <row r="14" spans="1:6" x14ac:dyDescent="0.25">
      <c r="A14" s="2" t="s">
        <v>11</v>
      </c>
      <c r="B14" s="3" t="s">
        <v>61</v>
      </c>
      <c r="C14" s="117"/>
      <c r="D14" s="409" t="s">
        <v>70</v>
      </c>
      <c r="E14" s="410"/>
      <c r="F14" s="3" t="s">
        <v>62</v>
      </c>
    </row>
    <row r="15" spans="1:6" ht="25.5" x14ac:dyDescent="0.25">
      <c r="A15" s="2" t="s">
        <v>12</v>
      </c>
      <c r="B15" s="226" t="s">
        <v>100</v>
      </c>
      <c r="C15" s="117"/>
      <c r="D15" s="411" t="s">
        <v>13</v>
      </c>
      <c r="E15" s="412"/>
      <c r="F15" s="4" t="s">
        <v>71</v>
      </c>
    </row>
    <row r="16" spans="1:6" x14ac:dyDescent="0.25">
      <c r="A16" s="118"/>
      <c r="B16" s="119"/>
      <c r="C16" s="120"/>
      <c r="D16" s="121"/>
      <c r="E16" s="121"/>
      <c r="F16" s="122"/>
    </row>
    <row r="17" spans="1:6" x14ac:dyDescent="0.25">
      <c r="A17" s="403" t="s">
        <v>72</v>
      </c>
      <c r="B17" s="404"/>
      <c r="C17" s="404"/>
      <c r="D17" s="404"/>
      <c r="E17" s="404"/>
      <c r="F17" s="404"/>
    </row>
    <row r="18" spans="1:6" x14ac:dyDescent="0.25">
      <c r="A18" s="123"/>
      <c r="B18" s="124"/>
      <c r="C18" s="124"/>
      <c r="D18" s="124"/>
      <c r="E18" s="125"/>
      <c r="F18" s="125"/>
    </row>
    <row r="19" spans="1:6" x14ac:dyDescent="0.25">
      <c r="A19" s="126" t="s">
        <v>14</v>
      </c>
      <c r="B19" s="127"/>
      <c r="C19" s="128"/>
      <c r="D19" s="128"/>
      <c r="E19" s="128"/>
      <c r="F19" s="128"/>
    </row>
    <row r="20" spans="1:6" x14ac:dyDescent="0.25">
      <c r="A20" s="129" t="s">
        <v>15</v>
      </c>
      <c r="B20" s="129" t="s">
        <v>16</v>
      </c>
      <c r="C20" s="129" t="s">
        <v>17</v>
      </c>
      <c r="D20" s="129" t="s">
        <v>18</v>
      </c>
      <c r="E20" s="129" t="s">
        <v>19</v>
      </c>
      <c r="F20" s="129" t="s">
        <v>20</v>
      </c>
    </row>
    <row r="21" spans="1:6" ht="25.5" x14ac:dyDescent="0.25">
      <c r="A21" s="210" t="s">
        <v>73</v>
      </c>
      <c r="B21" s="5" t="s">
        <v>21</v>
      </c>
      <c r="C21" s="209">
        <v>3</v>
      </c>
      <c r="D21" s="89" t="s">
        <v>74</v>
      </c>
      <c r="E21" s="208">
        <v>25000</v>
      </c>
      <c r="F21" s="208">
        <f>(C21*E21)</f>
        <v>75000</v>
      </c>
    </row>
    <row r="22" spans="1:6" x14ac:dyDescent="0.25">
      <c r="A22" s="6" t="s">
        <v>22</v>
      </c>
      <c r="B22" s="7"/>
      <c r="C22" s="7"/>
      <c r="D22" s="7"/>
      <c r="E22" s="8"/>
      <c r="F22" s="92">
        <f>SUM(F21:F21)</f>
        <v>75000</v>
      </c>
    </row>
    <row r="23" spans="1:6" x14ac:dyDescent="0.25">
      <c r="A23" s="123"/>
      <c r="B23" s="125"/>
      <c r="C23" s="125"/>
      <c r="D23" s="125"/>
      <c r="E23" s="130"/>
      <c r="F23" s="130"/>
    </row>
    <row r="24" spans="1:6" x14ac:dyDescent="0.25">
      <c r="A24" s="131" t="s">
        <v>23</v>
      </c>
      <c r="B24" s="132"/>
      <c r="C24" s="133"/>
      <c r="D24" s="133"/>
      <c r="E24" s="134"/>
      <c r="F24" s="134"/>
    </row>
    <row r="25" spans="1:6" x14ac:dyDescent="0.25">
      <c r="A25" s="135" t="s">
        <v>15</v>
      </c>
      <c r="B25" s="136" t="s">
        <v>16</v>
      </c>
      <c r="C25" s="136" t="s">
        <v>17</v>
      </c>
      <c r="D25" s="135" t="s">
        <v>18</v>
      </c>
      <c r="E25" s="136" t="s">
        <v>19</v>
      </c>
      <c r="F25" s="135" t="s">
        <v>20</v>
      </c>
    </row>
    <row r="26" spans="1:6" x14ac:dyDescent="0.25">
      <c r="A26" s="137"/>
      <c r="B26" s="138"/>
      <c r="C26" s="138"/>
      <c r="D26" s="138"/>
      <c r="E26" s="137"/>
      <c r="F26" s="137"/>
    </row>
    <row r="27" spans="1:6" x14ac:dyDescent="0.25">
      <c r="A27" s="139" t="s">
        <v>24</v>
      </c>
      <c r="B27" s="140"/>
      <c r="C27" s="140"/>
      <c r="D27" s="140"/>
      <c r="E27" s="141"/>
      <c r="F27" s="141"/>
    </row>
    <row r="28" spans="1:6" x14ac:dyDescent="0.25">
      <c r="A28" s="142"/>
      <c r="B28" s="143"/>
      <c r="C28" s="143"/>
      <c r="D28" s="143"/>
      <c r="E28" s="144"/>
      <c r="F28" s="144"/>
    </row>
    <row r="29" spans="1:6" x14ac:dyDescent="0.25">
      <c r="A29" s="131" t="s">
        <v>25</v>
      </c>
      <c r="B29" s="132"/>
      <c r="C29" s="133"/>
      <c r="D29" s="133"/>
      <c r="E29" s="134"/>
      <c r="F29" s="134"/>
    </row>
    <row r="30" spans="1:6" x14ac:dyDescent="0.25">
      <c r="A30" s="145" t="s">
        <v>15</v>
      </c>
      <c r="B30" s="145" t="s">
        <v>16</v>
      </c>
      <c r="C30" s="145" t="s">
        <v>17</v>
      </c>
      <c r="D30" s="145" t="s">
        <v>18</v>
      </c>
      <c r="E30" s="146" t="s">
        <v>19</v>
      </c>
      <c r="F30" s="145" t="s">
        <v>20</v>
      </c>
    </row>
    <row r="31" spans="1:6" x14ac:dyDescent="0.25">
      <c r="A31" s="89"/>
      <c r="B31" s="5" t="s">
        <v>26</v>
      </c>
      <c r="C31" s="209"/>
      <c r="D31" s="4"/>
      <c r="E31" s="208">
        <v>0</v>
      </c>
      <c r="F31" s="208">
        <f t="shared" ref="F31" si="0">(C31*E31)</f>
        <v>0</v>
      </c>
    </row>
    <row r="32" spans="1:6" x14ac:dyDescent="0.25">
      <c r="A32" s="9" t="s">
        <v>27</v>
      </c>
      <c r="B32" s="10"/>
      <c r="C32" s="10"/>
      <c r="D32" s="10"/>
      <c r="E32" s="27"/>
      <c r="F32" s="93">
        <f>SUM(F31:F31)</f>
        <v>0</v>
      </c>
    </row>
    <row r="33" spans="1:7" x14ac:dyDescent="0.25">
      <c r="A33" s="142"/>
      <c r="B33" s="143"/>
      <c r="C33" s="143"/>
      <c r="D33" s="143"/>
      <c r="E33" s="144"/>
      <c r="F33" s="144"/>
    </row>
    <row r="34" spans="1:7" x14ac:dyDescent="0.25">
      <c r="A34" s="131" t="s">
        <v>28</v>
      </c>
      <c r="B34" s="132"/>
      <c r="C34" s="133"/>
      <c r="D34" s="133"/>
      <c r="E34" s="134"/>
      <c r="F34" s="134"/>
    </row>
    <row r="35" spans="1:7" x14ac:dyDescent="0.25">
      <c r="A35" s="146" t="s">
        <v>29</v>
      </c>
      <c r="B35" s="146" t="s">
        <v>30</v>
      </c>
      <c r="C35" s="146" t="s">
        <v>31</v>
      </c>
      <c r="D35" s="146" t="s">
        <v>18</v>
      </c>
      <c r="E35" s="146" t="s">
        <v>19</v>
      </c>
      <c r="F35" s="146" t="s">
        <v>20</v>
      </c>
    </row>
    <row r="36" spans="1:7" x14ac:dyDescent="0.25">
      <c r="A36" s="218" t="s">
        <v>75</v>
      </c>
      <c r="B36" s="219" t="s">
        <v>63</v>
      </c>
      <c r="C36" s="211">
        <v>20</v>
      </c>
      <c r="D36" s="220" t="s">
        <v>76</v>
      </c>
      <c r="E36" s="211">
        <v>7500</v>
      </c>
      <c r="F36" s="96">
        <f>(C36*E36)</f>
        <v>150000</v>
      </c>
    </row>
    <row r="37" spans="1:7" ht="25.5" x14ac:dyDescent="0.25">
      <c r="A37" s="77" t="s">
        <v>77</v>
      </c>
      <c r="B37" s="95" t="s">
        <v>64</v>
      </c>
      <c r="C37" s="212">
        <v>1</v>
      </c>
      <c r="D37" s="220" t="s">
        <v>78</v>
      </c>
      <c r="E37" s="96">
        <v>20000</v>
      </c>
      <c r="F37" s="96">
        <f>(C37*E37)</f>
        <v>20000</v>
      </c>
    </row>
    <row r="38" spans="1:7" x14ac:dyDescent="0.25">
      <c r="A38" s="77" t="s">
        <v>79</v>
      </c>
      <c r="B38" s="98" t="s">
        <v>26</v>
      </c>
      <c r="C38" s="78">
        <v>8</v>
      </c>
      <c r="D38" s="213" t="s">
        <v>80</v>
      </c>
      <c r="E38" s="96">
        <v>20000</v>
      </c>
      <c r="F38" s="96">
        <f>(C38*E38)</f>
        <v>160000</v>
      </c>
    </row>
    <row r="39" spans="1:7" x14ac:dyDescent="0.25">
      <c r="A39" s="147" t="s">
        <v>32</v>
      </c>
      <c r="B39" s="148"/>
      <c r="C39" s="148"/>
      <c r="D39" s="148"/>
      <c r="E39" s="149"/>
      <c r="F39" s="150">
        <f>SUM(F36:F38)</f>
        <v>330000</v>
      </c>
    </row>
    <row r="40" spans="1:7" x14ac:dyDescent="0.25">
      <c r="A40" s="142"/>
      <c r="B40" s="143"/>
      <c r="C40" s="143"/>
      <c r="D40" s="151"/>
      <c r="E40" s="144"/>
      <c r="F40" s="144"/>
    </row>
    <row r="41" spans="1:7" x14ac:dyDescent="0.25">
      <c r="A41" s="131" t="s">
        <v>33</v>
      </c>
      <c r="B41" s="132"/>
      <c r="C41" s="133"/>
      <c r="D41" s="133"/>
      <c r="E41" s="134"/>
      <c r="F41" s="134"/>
    </row>
    <row r="42" spans="1:7" x14ac:dyDescent="0.25">
      <c r="A42" s="145" t="s">
        <v>34</v>
      </c>
      <c r="B42" s="146" t="s">
        <v>30</v>
      </c>
      <c r="C42" s="146" t="s">
        <v>31</v>
      </c>
      <c r="D42" s="145" t="s">
        <v>18</v>
      </c>
      <c r="E42" s="146" t="s">
        <v>19</v>
      </c>
      <c r="F42" s="145" t="s">
        <v>20</v>
      </c>
    </row>
    <row r="43" spans="1:7" x14ac:dyDescent="0.25">
      <c r="A43" s="89"/>
      <c r="B43" s="95"/>
      <c r="C43" s="96"/>
      <c r="D43" s="5"/>
      <c r="E43" s="97"/>
      <c r="F43" s="96"/>
    </row>
    <row r="44" spans="1:7" x14ac:dyDescent="0.25">
      <c r="A44" s="152" t="s">
        <v>35</v>
      </c>
      <c r="B44" s="153"/>
      <c r="C44" s="153"/>
      <c r="D44" s="153"/>
      <c r="E44" s="154"/>
      <c r="F44" s="155">
        <f>SUM(F43)</f>
        <v>0</v>
      </c>
    </row>
    <row r="45" spans="1:7" x14ac:dyDescent="0.25">
      <c r="A45" s="156"/>
      <c r="B45" s="156"/>
      <c r="C45" s="156"/>
      <c r="D45" s="156"/>
      <c r="E45" s="157"/>
      <c r="F45" s="157"/>
    </row>
    <row r="46" spans="1:7" x14ac:dyDescent="0.25">
      <c r="A46" s="158" t="s">
        <v>36</v>
      </c>
      <c r="B46" s="159"/>
      <c r="C46" s="159"/>
      <c r="D46" s="159"/>
      <c r="E46" s="159"/>
      <c r="F46" s="160">
        <f>F22+F32+F39+F44</f>
        <v>405000</v>
      </c>
    </row>
    <row r="47" spans="1:7" x14ac:dyDescent="0.25">
      <c r="A47" s="161" t="s">
        <v>37</v>
      </c>
      <c r="B47" s="162"/>
      <c r="C47" s="162"/>
      <c r="D47" s="162"/>
      <c r="E47" s="162"/>
      <c r="F47" s="163">
        <f>F46*0.05</f>
        <v>20250</v>
      </c>
    </row>
    <row r="48" spans="1:7" x14ac:dyDescent="0.25">
      <c r="A48" s="164" t="s">
        <v>38</v>
      </c>
      <c r="B48" s="165"/>
      <c r="C48" s="165"/>
      <c r="D48" s="165"/>
      <c r="E48" s="165"/>
      <c r="F48" s="166">
        <f>F47+F46</f>
        <v>425250</v>
      </c>
      <c r="G48" s="399"/>
    </row>
    <row r="49" spans="1:6" x14ac:dyDescent="0.25">
      <c r="A49" s="161" t="s">
        <v>39</v>
      </c>
      <c r="B49" s="162"/>
      <c r="C49" s="162"/>
      <c r="D49" s="162"/>
      <c r="E49" s="162"/>
      <c r="F49" s="163">
        <f>F12</f>
        <v>600000</v>
      </c>
    </row>
    <row r="50" spans="1:6" x14ac:dyDescent="0.25">
      <c r="A50" s="167" t="s">
        <v>40</v>
      </c>
      <c r="B50" s="168"/>
      <c r="C50" s="168"/>
      <c r="D50" s="168"/>
      <c r="E50" s="168"/>
      <c r="F50" s="169">
        <f>F49-F48</f>
        <v>174750</v>
      </c>
    </row>
    <row r="51" spans="1:6" x14ac:dyDescent="0.25">
      <c r="A51" s="170" t="s">
        <v>59</v>
      </c>
      <c r="B51" s="171"/>
      <c r="C51" s="171"/>
      <c r="D51" s="171"/>
      <c r="E51" s="171"/>
      <c r="F51" s="172"/>
    </row>
    <row r="52" spans="1:6" ht="15.75" thickBot="1" x14ac:dyDescent="0.3">
      <c r="A52" s="173"/>
      <c r="B52" s="171"/>
      <c r="C52" s="171"/>
      <c r="D52" s="171"/>
      <c r="E52" s="171"/>
      <c r="F52" s="172"/>
    </row>
    <row r="53" spans="1:6" x14ac:dyDescent="0.25">
      <c r="A53" s="174" t="s">
        <v>60</v>
      </c>
      <c r="B53" s="175"/>
      <c r="C53" s="175"/>
      <c r="D53" s="175"/>
      <c r="E53" s="176"/>
      <c r="F53" s="172"/>
    </row>
    <row r="54" spans="1:6" x14ac:dyDescent="0.25">
      <c r="A54" s="177" t="s">
        <v>43</v>
      </c>
      <c r="B54" s="178"/>
      <c r="C54" s="178"/>
      <c r="D54" s="178"/>
      <c r="E54" s="179"/>
      <c r="F54" s="172"/>
    </row>
    <row r="55" spans="1:6" x14ac:dyDescent="0.25">
      <c r="A55" s="177" t="s">
        <v>44</v>
      </c>
      <c r="B55" s="178"/>
      <c r="C55" s="178"/>
      <c r="D55" s="178"/>
      <c r="E55" s="179"/>
      <c r="F55" s="172"/>
    </row>
    <row r="56" spans="1:6" x14ac:dyDescent="0.25">
      <c r="A56" s="177" t="s">
        <v>45</v>
      </c>
      <c r="B56" s="178"/>
      <c r="C56" s="178"/>
      <c r="D56" s="178"/>
      <c r="E56" s="179"/>
      <c r="F56" s="172"/>
    </row>
    <row r="57" spans="1:6" x14ac:dyDescent="0.25">
      <c r="A57" s="177" t="s">
        <v>46</v>
      </c>
      <c r="B57" s="178"/>
      <c r="C57" s="178"/>
      <c r="D57" s="178"/>
      <c r="E57" s="179"/>
      <c r="F57" s="172"/>
    </row>
    <row r="58" spans="1:6" x14ac:dyDescent="0.25">
      <c r="A58" s="177" t="s">
        <v>47</v>
      </c>
      <c r="B58" s="178"/>
      <c r="C58" s="178"/>
      <c r="D58" s="178"/>
      <c r="E58" s="179"/>
      <c r="F58" s="172"/>
    </row>
    <row r="59" spans="1:6" ht="15.75" thickBot="1" x14ac:dyDescent="0.3">
      <c r="A59" s="180" t="s">
        <v>48</v>
      </c>
      <c r="B59" s="181"/>
      <c r="C59" s="181"/>
      <c r="D59" s="181"/>
      <c r="E59" s="182"/>
      <c r="F59" s="172"/>
    </row>
    <row r="60" spans="1:6" x14ac:dyDescent="0.25">
      <c r="A60" s="183"/>
      <c r="B60" s="178"/>
      <c r="C60" s="178"/>
      <c r="D60" s="178"/>
      <c r="E60" s="178"/>
      <c r="F60" s="172"/>
    </row>
    <row r="61" spans="1:6" ht="15.75" thickBot="1" x14ac:dyDescent="0.3">
      <c r="A61" s="405" t="s">
        <v>49</v>
      </c>
      <c r="B61" s="406"/>
      <c r="C61" s="184"/>
      <c r="D61" s="185"/>
      <c r="E61" s="185"/>
      <c r="F61" s="172"/>
    </row>
    <row r="62" spans="1:6" x14ac:dyDescent="0.25">
      <c r="A62" s="186" t="s">
        <v>34</v>
      </c>
      <c r="B62" s="221" t="s">
        <v>81</v>
      </c>
      <c r="C62" s="222" t="s">
        <v>50</v>
      </c>
      <c r="D62" s="185"/>
      <c r="E62" s="185"/>
      <c r="F62" s="172"/>
    </row>
    <row r="63" spans="1:6" x14ac:dyDescent="0.25">
      <c r="A63" s="187" t="s">
        <v>51</v>
      </c>
      <c r="B63" s="188">
        <f>F22</f>
        <v>75000</v>
      </c>
      <c r="C63" s="189">
        <f>(B63/B69)</f>
        <v>0.17636684303350969</v>
      </c>
      <c r="D63" s="185"/>
      <c r="E63" s="185"/>
      <c r="F63" s="172"/>
    </row>
    <row r="64" spans="1:6" x14ac:dyDescent="0.25">
      <c r="A64" s="187" t="s">
        <v>52</v>
      </c>
      <c r="B64" s="190">
        <v>0</v>
      </c>
      <c r="C64" s="189">
        <v>0</v>
      </c>
      <c r="D64" s="185"/>
      <c r="E64" s="185"/>
      <c r="F64" s="172"/>
    </row>
    <row r="65" spans="1:6" x14ac:dyDescent="0.25">
      <c r="A65" s="187" t="s">
        <v>53</v>
      </c>
      <c r="B65" s="188">
        <v>0</v>
      </c>
      <c r="C65" s="189">
        <f>(B65/B69)</f>
        <v>0</v>
      </c>
      <c r="D65" s="185"/>
      <c r="E65" s="185"/>
      <c r="F65" s="172"/>
    </row>
    <row r="66" spans="1:6" x14ac:dyDescent="0.25">
      <c r="A66" s="187" t="s">
        <v>29</v>
      </c>
      <c r="B66" s="188">
        <f>F39</f>
        <v>330000</v>
      </c>
      <c r="C66" s="189">
        <f>(B66/B69)</f>
        <v>0.77601410934744264</v>
      </c>
      <c r="D66" s="185"/>
      <c r="E66" s="185"/>
      <c r="F66" s="172"/>
    </row>
    <row r="67" spans="1:6" x14ac:dyDescent="0.25">
      <c r="A67" s="187" t="s">
        <v>54</v>
      </c>
      <c r="B67" s="191">
        <v>0</v>
      </c>
      <c r="C67" s="189">
        <f>(B67/B69)</f>
        <v>0</v>
      </c>
      <c r="D67" s="192"/>
      <c r="E67" s="192"/>
      <c r="F67" s="172"/>
    </row>
    <row r="68" spans="1:6" x14ac:dyDescent="0.25">
      <c r="A68" s="187" t="s">
        <v>55</v>
      </c>
      <c r="B68" s="191">
        <f>F47</f>
        <v>20250</v>
      </c>
      <c r="C68" s="189">
        <f>(B68/B69)</f>
        <v>4.7619047619047616E-2</v>
      </c>
      <c r="D68" s="192"/>
      <c r="E68" s="192"/>
      <c r="F68" s="172"/>
    </row>
    <row r="69" spans="1:6" ht="15.75" thickBot="1" x14ac:dyDescent="0.3">
      <c r="A69" s="193" t="s">
        <v>82</v>
      </c>
      <c r="B69" s="194">
        <f>SUM(B63:B68)</f>
        <v>425250</v>
      </c>
      <c r="C69" s="195">
        <f>SUM(C63:C68)</f>
        <v>1</v>
      </c>
      <c r="D69" s="192"/>
      <c r="E69" s="192"/>
      <c r="F69" s="172"/>
    </row>
    <row r="70" spans="1:6" x14ac:dyDescent="0.25">
      <c r="A70" s="173"/>
      <c r="B70" s="171"/>
      <c r="C70" s="171"/>
      <c r="D70" s="171"/>
      <c r="E70" s="171"/>
      <c r="F70" s="172"/>
    </row>
    <row r="71" spans="1:6" x14ac:dyDescent="0.25">
      <c r="A71" s="196"/>
      <c r="B71" s="171"/>
      <c r="C71" s="171"/>
      <c r="D71" s="171"/>
      <c r="E71" s="171"/>
      <c r="F71" s="172"/>
    </row>
    <row r="72" spans="1:6" ht="15.75" thickBot="1" x14ac:dyDescent="0.3">
      <c r="A72" s="197"/>
      <c r="B72" s="198" t="s">
        <v>83</v>
      </c>
      <c r="C72" s="199"/>
      <c r="D72" s="200"/>
      <c r="E72" s="201"/>
      <c r="F72" s="172"/>
    </row>
    <row r="73" spans="1:6" x14ac:dyDescent="0.25">
      <c r="A73" s="202" t="s">
        <v>84</v>
      </c>
      <c r="B73" s="214">
        <v>200</v>
      </c>
      <c r="C73" s="214">
        <v>250</v>
      </c>
      <c r="D73" s="215">
        <v>300</v>
      </c>
      <c r="E73" s="203"/>
      <c r="F73" s="204"/>
    </row>
    <row r="74" spans="1:6" ht="15.75" thickBot="1" x14ac:dyDescent="0.3">
      <c r="A74" s="193" t="s">
        <v>85</v>
      </c>
      <c r="B74" s="194">
        <f>(F48/B73)</f>
        <v>2126.25</v>
      </c>
      <c r="C74" s="194">
        <f>(F48/C73)</f>
        <v>1701</v>
      </c>
      <c r="D74" s="205">
        <f>(F48/D73)</f>
        <v>1417.5</v>
      </c>
      <c r="E74" s="203"/>
      <c r="F74" s="204"/>
    </row>
    <row r="75" spans="1:6" x14ac:dyDescent="0.25">
      <c r="A75" s="206" t="s">
        <v>56</v>
      </c>
      <c r="B75" s="178"/>
      <c r="C75" s="178"/>
      <c r="D75" s="178"/>
      <c r="E75" s="178"/>
      <c r="F75" s="178"/>
    </row>
  </sheetData>
  <mergeCells count="8">
    <mergeCell ref="A17:F17"/>
    <mergeCell ref="A61:B61"/>
    <mergeCell ref="D9:E9"/>
    <mergeCell ref="D10:E10"/>
    <mergeCell ref="D11:E11"/>
    <mergeCell ref="D13:E13"/>
    <mergeCell ref="D14:E14"/>
    <mergeCell ref="D15:E15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J83"/>
  <sheetViews>
    <sheetView topLeftCell="A16" zoomScale="140" zoomScaleNormal="140" workbookViewId="0">
      <selection activeCell="G54" sqref="G54"/>
    </sheetView>
  </sheetViews>
  <sheetFormatPr baseColWidth="10" defaultColWidth="15.7109375" defaultRowHeight="12.75" x14ac:dyDescent="0.25"/>
  <cols>
    <col min="1" max="1" width="18" style="223" customWidth="1"/>
    <col min="2" max="2" width="21.7109375" style="223" customWidth="1"/>
    <col min="3" max="16384" width="15.7109375" style="223"/>
  </cols>
  <sheetData>
    <row r="1" spans="1:6" x14ac:dyDescent="0.25">
      <c r="A1" s="81"/>
      <c r="B1" s="81"/>
      <c r="C1" s="81"/>
      <c r="D1" s="81"/>
      <c r="E1" s="81"/>
      <c r="F1" s="81"/>
    </row>
    <row r="2" spans="1:6" x14ac:dyDescent="0.25">
      <c r="A2" s="81"/>
      <c r="B2" s="81"/>
      <c r="C2" s="81"/>
      <c r="D2" s="81"/>
      <c r="E2" s="81"/>
      <c r="F2" s="81"/>
    </row>
    <row r="3" spans="1:6" x14ac:dyDescent="0.25">
      <c r="A3" s="81"/>
      <c r="B3" s="81"/>
      <c r="C3" s="81"/>
      <c r="D3" s="81"/>
      <c r="E3" s="81"/>
      <c r="F3" s="81"/>
    </row>
    <row r="4" spans="1:6" x14ac:dyDescent="0.25">
      <c r="A4" s="81"/>
      <c r="B4" s="81"/>
      <c r="C4" s="81"/>
      <c r="D4" s="81"/>
      <c r="E4" s="81"/>
      <c r="F4" s="81"/>
    </row>
    <row r="5" spans="1:6" x14ac:dyDescent="0.25">
      <c r="A5" s="81"/>
      <c r="B5" s="81"/>
      <c r="C5" s="81"/>
      <c r="D5" s="81"/>
      <c r="E5" s="81"/>
      <c r="F5" s="81"/>
    </row>
    <row r="6" spans="1:6" x14ac:dyDescent="0.25">
      <c r="A6" s="81"/>
      <c r="B6" s="81"/>
      <c r="C6" s="81"/>
      <c r="D6" s="81"/>
      <c r="E6" s="81"/>
      <c r="F6" s="81"/>
    </row>
    <row r="7" spans="1:6" x14ac:dyDescent="0.25">
      <c r="A7" s="81"/>
      <c r="B7" s="81"/>
      <c r="C7" s="81"/>
      <c r="D7" s="81"/>
      <c r="E7" s="81"/>
      <c r="F7" s="81"/>
    </row>
    <row r="8" spans="1:6" x14ac:dyDescent="0.25">
      <c r="A8" s="79"/>
      <c r="B8" s="80"/>
      <c r="C8" s="81"/>
      <c r="D8" s="80"/>
      <c r="E8" s="80"/>
      <c r="F8" s="80"/>
    </row>
    <row r="9" spans="1:6" x14ac:dyDescent="0.25">
      <c r="A9" s="12" t="s">
        <v>0</v>
      </c>
      <c r="B9" s="3" t="s">
        <v>86</v>
      </c>
      <c r="C9" s="13"/>
      <c r="D9" s="417" t="s">
        <v>87</v>
      </c>
      <c r="E9" s="418"/>
      <c r="F9" s="238">
        <v>20</v>
      </c>
    </row>
    <row r="10" spans="1:6" x14ac:dyDescent="0.25">
      <c r="A10" s="2" t="s">
        <v>1</v>
      </c>
      <c r="B10" s="11" t="s">
        <v>101</v>
      </c>
      <c r="C10" s="13"/>
      <c r="D10" s="409" t="s">
        <v>2</v>
      </c>
      <c r="E10" s="410"/>
      <c r="F10" s="246" t="s">
        <v>88</v>
      </c>
    </row>
    <row r="11" spans="1:6" x14ac:dyDescent="0.25">
      <c r="A11" s="2" t="s">
        <v>3</v>
      </c>
      <c r="B11" s="3" t="s">
        <v>111</v>
      </c>
      <c r="C11" s="13"/>
      <c r="D11" s="409" t="s">
        <v>68</v>
      </c>
      <c r="E11" s="410"/>
      <c r="F11" s="247">
        <v>10000</v>
      </c>
    </row>
    <row r="12" spans="1:6" x14ac:dyDescent="0.25">
      <c r="A12" s="2" t="s">
        <v>5</v>
      </c>
      <c r="B12" s="4" t="s">
        <v>6</v>
      </c>
      <c r="C12" s="13"/>
      <c r="D12" s="77" t="s">
        <v>7</v>
      </c>
      <c r="E12" s="78"/>
      <c r="F12" s="248">
        <f>F11*F9</f>
        <v>200000</v>
      </c>
    </row>
    <row r="13" spans="1:6" x14ac:dyDescent="0.25">
      <c r="A13" s="2" t="s">
        <v>8</v>
      </c>
      <c r="B13" s="3" t="s">
        <v>9</v>
      </c>
      <c r="C13" s="13"/>
      <c r="D13" s="409" t="s">
        <v>10</v>
      </c>
      <c r="E13" s="410"/>
      <c r="F13" s="246" t="s">
        <v>69</v>
      </c>
    </row>
    <row r="14" spans="1:6" x14ac:dyDescent="0.25">
      <c r="A14" s="2" t="s">
        <v>11</v>
      </c>
      <c r="B14" s="3" t="s">
        <v>61</v>
      </c>
      <c r="C14" s="13"/>
      <c r="D14" s="409" t="s">
        <v>70</v>
      </c>
      <c r="E14" s="410"/>
      <c r="F14" s="246" t="s">
        <v>89</v>
      </c>
    </row>
    <row r="15" spans="1:6" x14ac:dyDescent="0.25">
      <c r="A15" s="2" t="s">
        <v>12</v>
      </c>
      <c r="B15" s="226" t="s">
        <v>100</v>
      </c>
      <c r="C15" s="13"/>
      <c r="D15" s="411" t="s">
        <v>13</v>
      </c>
      <c r="E15" s="412"/>
      <c r="F15" s="249" t="s">
        <v>71</v>
      </c>
    </row>
    <row r="16" spans="1:6" x14ac:dyDescent="0.25">
      <c r="A16" s="82"/>
      <c r="B16" s="83"/>
      <c r="C16" s="80"/>
      <c r="D16" s="84"/>
      <c r="E16" s="84"/>
      <c r="F16" s="91"/>
    </row>
    <row r="17" spans="1:6" x14ac:dyDescent="0.25">
      <c r="A17" s="413" t="s">
        <v>109</v>
      </c>
      <c r="B17" s="414"/>
      <c r="C17" s="414"/>
      <c r="D17" s="414"/>
      <c r="E17" s="414"/>
      <c r="F17" s="414"/>
    </row>
    <row r="18" spans="1:6" x14ac:dyDescent="0.25">
      <c r="A18" s="85"/>
      <c r="B18" s="86"/>
      <c r="C18" s="86"/>
      <c r="D18" s="86"/>
      <c r="E18" s="87"/>
      <c r="F18" s="87"/>
    </row>
    <row r="19" spans="1:6" x14ac:dyDescent="0.25">
      <c r="A19" s="14" t="s">
        <v>14</v>
      </c>
      <c r="B19" s="15"/>
      <c r="C19" s="16"/>
      <c r="D19" s="16"/>
      <c r="E19" s="16"/>
      <c r="F19" s="16"/>
    </row>
    <row r="20" spans="1:6" x14ac:dyDescent="0.25">
      <c r="A20" s="17" t="s">
        <v>15</v>
      </c>
      <c r="B20" s="17" t="s">
        <v>16</v>
      </c>
      <c r="C20" s="17" t="s">
        <v>17</v>
      </c>
      <c r="D20" s="17" t="s">
        <v>18</v>
      </c>
      <c r="E20" s="17" t="s">
        <v>19</v>
      </c>
      <c r="F20" s="17" t="s">
        <v>20</v>
      </c>
    </row>
    <row r="21" spans="1:6" ht="25.5" x14ac:dyDescent="0.25">
      <c r="A21" s="242" t="s">
        <v>90</v>
      </c>
      <c r="B21" s="242" t="s">
        <v>21</v>
      </c>
      <c r="C21" s="243">
        <v>2.5</v>
      </c>
      <c r="D21" s="244" t="s">
        <v>88</v>
      </c>
      <c r="E21" s="245">
        <v>25000</v>
      </c>
      <c r="F21" s="245">
        <f>(C21*E21)</f>
        <v>62500</v>
      </c>
    </row>
    <row r="22" spans="1:6" x14ac:dyDescent="0.25">
      <c r="A22" s="6" t="s">
        <v>22</v>
      </c>
      <c r="B22" s="7"/>
      <c r="C22" s="7"/>
      <c r="D22" s="7"/>
      <c r="E22" s="8"/>
      <c r="F22" s="92">
        <f>SUM(F21:F21)</f>
        <v>62500</v>
      </c>
    </row>
    <row r="23" spans="1:6" x14ac:dyDescent="0.25">
      <c r="A23" s="85"/>
      <c r="B23" s="87"/>
      <c r="C23" s="87"/>
      <c r="D23" s="87"/>
      <c r="E23" s="88"/>
      <c r="F23" s="88"/>
    </row>
    <row r="24" spans="1:6" x14ac:dyDescent="0.25">
      <c r="A24" s="19" t="s">
        <v>23</v>
      </c>
      <c r="B24" s="20"/>
      <c r="C24" s="21"/>
      <c r="D24" s="21"/>
      <c r="E24" s="22"/>
      <c r="F24" s="22"/>
    </row>
    <row r="25" spans="1:6" x14ac:dyDescent="0.25">
      <c r="A25" s="23" t="s">
        <v>15</v>
      </c>
      <c r="B25" s="24" t="s">
        <v>16</v>
      </c>
      <c r="C25" s="24" t="s">
        <v>17</v>
      </c>
      <c r="D25" s="23" t="s">
        <v>18</v>
      </c>
      <c r="E25" s="24" t="s">
        <v>19</v>
      </c>
      <c r="F25" s="23" t="s">
        <v>20</v>
      </c>
    </row>
    <row r="26" spans="1:6" x14ac:dyDescent="0.25">
      <c r="A26" s="25"/>
      <c r="B26" s="26"/>
      <c r="C26" s="26"/>
      <c r="D26" s="26"/>
      <c r="E26" s="25"/>
      <c r="F26" s="25"/>
    </row>
    <row r="27" spans="1:6" x14ac:dyDescent="0.25">
      <c r="A27" s="9" t="s">
        <v>24</v>
      </c>
      <c r="B27" s="10"/>
      <c r="C27" s="10"/>
      <c r="D27" s="10"/>
      <c r="E27" s="27"/>
      <c r="F27" s="27"/>
    </row>
    <row r="28" spans="1:6" x14ac:dyDescent="0.25">
      <c r="A28" s="28"/>
      <c r="B28" s="29"/>
      <c r="C28" s="29"/>
      <c r="D28" s="29"/>
      <c r="E28" s="30"/>
      <c r="F28" s="30"/>
    </row>
    <row r="29" spans="1:6" x14ac:dyDescent="0.25">
      <c r="A29" s="19" t="s">
        <v>25</v>
      </c>
      <c r="B29" s="20"/>
      <c r="C29" s="21"/>
      <c r="D29" s="21"/>
      <c r="E29" s="22"/>
      <c r="F29" s="22"/>
    </row>
    <row r="30" spans="1:6" x14ac:dyDescent="0.25">
      <c r="A30" s="31" t="s">
        <v>15</v>
      </c>
      <c r="B30" s="31" t="s">
        <v>16</v>
      </c>
      <c r="C30" s="31" t="s">
        <v>17</v>
      </c>
      <c r="D30" s="31" t="s">
        <v>18</v>
      </c>
      <c r="E30" s="32" t="s">
        <v>19</v>
      </c>
      <c r="F30" s="31" t="s">
        <v>20</v>
      </c>
    </row>
    <row r="31" spans="1:6" x14ac:dyDescent="0.25">
      <c r="A31" s="227"/>
      <c r="B31" s="5"/>
      <c r="C31" s="209"/>
      <c r="D31" s="4"/>
      <c r="E31" s="208">
        <v>0</v>
      </c>
      <c r="F31" s="208">
        <f t="shared" ref="F31" si="0">(C31*E31)</f>
        <v>0</v>
      </c>
    </row>
    <row r="32" spans="1:6" x14ac:dyDescent="0.25">
      <c r="A32" s="9" t="s">
        <v>27</v>
      </c>
      <c r="B32" s="10"/>
      <c r="C32" s="10"/>
      <c r="D32" s="10"/>
      <c r="E32" s="27"/>
      <c r="F32" s="93">
        <f>SUM(F31:F31)</f>
        <v>0</v>
      </c>
    </row>
    <row r="33" spans="1:10" x14ac:dyDescent="0.25">
      <c r="A33" s="28"/>
      <c r="B33" s="29"/>
      <c r="C33" s="29"/>
      <c r="D33" s="29"/>
      <c r="E33" s="30"/>
      <c r="F33" s="30"/>
    </row>
    <row r="34" spans="1:10" x14ac:dyDescent="0.25">
      <c r="A34" s="19" t="s">
        <v>28</v>
      </c>
      <c r="B34" s="20"/>
      <c r="C34" s="21"/>
      <c r="D34" s="21"/>
      <c r="E34" s="22"/>
      <c r="F34" s="22"/>
    </row>
    <row r="35" spans="1:10" x14ac:dyDescent="0.25">
      <c r="A35" s="32" t="s">
        <v>29</v>
      </c>
      <c r="B35" s="32" t="s">
        <v>30</v>
      </c>
      <c r="C35" s="32" t="s">
        <v>31</v>
      </c>
      <c r="D35" s="32" t="s">
        <v>18</v>
      </c>
      <c r="E35" s="32" t="s">
        <v>19</v>
      </c>
      <c r="F35" s="32" t="s">
        <v>20</v>
      </c>
    </row>
    <row r="36" spans="1:10" x14ac:dyDescent="0.25">
      <c r="A36" s="234" t="s">
        <v>91</v>
      </c>
      <c r="B36" s="235" t="s">
        <v>64</v>
      </c>
      <c r="C36" s="236">
        <v>0.03</v>
      </c>
      <c r="D36" s="235" t="s">
        <v>93</v>
      </c>
      <c r="E36" s="237">
        <v>24600</v>
      </c>
      <c r="F36" s="238">
        <f>(C36*E36)</f>
        <v>738</v>
      </c>
      <c r="J36" s="250"/>
    </row>
    <row r="37" spans="1:10" x14ac:dyDescent="0.25">
      <c r="A37" s="239" t="s">
        <v>94</v>
      </c>
      <c r="B37" s="240" t="s">
        <v>92</v>
      </c>
      <c r="C37" s="241">
        <v>2.2000000000000002</v>
      </c>
      <c r="D37" s="235" t="s">
        <v>93</v>
      </c>
      <c r="E37" s="238">
        <v>280</v>
      </c>
      <c r="F37" s="238">
        <f>(C37*E37)</f>
        <v>616</v>
      </c>
    </row>
    <row r="38" spans="1:10" x14ac:dyDescent="0.25">
      <c r="A38" s="77" t="s">
        <v>77</v>
      </c>
      <c r="B38" s="98"/>
      <c r="C38" s="78"/>
      <c r="D38" s="98" t="s">
        <v>95</v>
      </c>
      <c r="E38" s="96"/>
      <c r="F38" s="96">
        <f>(C38*E38)</f>
        <v>0</v>
      </c>
    </row>
    <row r="39" spans="1:10" x14ac:dyDescent="0.25">
      <c r="A39" s="232" t="s">
        <v>103</v>
      </c>
      <c r="B39" s="229" t="s">
        <v>106</v>
      </c>
      <c r="C39" s="230">
        <v>0.02</v>
      </c>
      <c r="D39" s="98" t="s">
        <v>95</v>
      </c>
      <c r="E39" s="231">
        <f>8200*10</f>
        <v>82000</v>
      </c>
      <c r="F39" s="231">
        <f>E39*C39</f>
        <v>1640</v>
      </c>
    </row>
    <row r="40" spans="1:10" x14ac:dyDescent="0.25">
      <c r="A40" s="232" t="s">
        <v>104</v>
      </c>
      <c r="B40" s="229" t="s">
        <v>64</v>
      </c>
      <c r="C40" s="230">
        <v>0.02</v>
      </c>
      <c r="D40" s="98" t="s">
        <v>95</v>
      </c>
      <c r="E40" s="231">
        <v>87400</v>
      </c>
      <c r="F40" s="231">
        <f>E40*C40</f>
        <v>1748</v>
      </c>
    </row>
    <row r="41" spans="1:10" x14ac:dyDescent="0.25">
      <c r="A41" s="232" t="s">
        <v>102</v>
      </c>
      <c r="B41" s="229" t="s">
        <v>64</v>
      </c>
      <c r="C41" s="230">
        <v>0.02</v>
      </c>
      <c r="D41" s="98" t="s">
        <v>95</v>
      </c>
      <c r="E41" s="231">
        <f>15900*2</f>
        <v>31800</v>
      </c>
      <c r="F41" s="231">
        <f>E41*C41</f>
        <v>636</v>
      </c>
    </row>
    <row r="42" spans="1:10" x14ac:dyDescent="0.25">
      <c r="A42" s="228" t="s">
        <v>105</v>
      </c>
      <c r="B42" s="229"/>
      <c r="C42" s="230"/>
      <c r="D42" s="98" t="s">
        <v>95</v>
      </c>
      <c r="E42" s="231"/>
      <c r="F42" s="231"/>
    </row>
    <row r="43" spans="1:10" x14ac:dyDescent="0.25">
      <c r="A43" s="233" t="s">
        <v>75</v>
      </c>
      <c r="B43" s="95" t="s">
        <v>16</v>
      </c>
      <c r="C43" s="212">
        <v>5</v>
      </c>
      <c r="D43" s="95" t="s">
        <v>76</v>
      </c>
      <c r="E43" s="96">
        <v>7500</v>
      </c>
      <c r="F43" s="96">
        <f>(C43*E43)</f>
        <v>37500</v>
      </c>
    </row>
    <row r="44" spans="1:10" x14ac:dyDescent="0.25">
      <c r="A44" s="233" t="s">
        <v>96</v>
      </c>
      <c r="B44" s="95" t="s">
        <v>107</v>
      </c>
      <c r="C44" s="212">
        <v>1</v>
      </c>
      <c r="D44" s="95" t="s">
        <v>76</v>
      </c>
      <c r="E44" s="96">
        <v>7800</v>
      </c>
      <c r="F44" s="96">
        <f>(C44*E44)</f>
        <v>7800</v>
      </c>
    </row>
    <row r="45" spans="1:10" x14ac:dyDescent="0.25">
      <c r="A45" s="9" t="s">
        <v>32</v>
      </c>
      <c r="B45" s="10"/>
      <c r="C45" s="10"/>
      <c r="D45" s="10"/>
      <c r="E45" s="27"/>
      <c r="F45" s="93">
        <f>SUM(F36:F44)</f>
        <v>50678</v>
      </c>
    </row>
    <row r="46" spans="1:10" x14ac:dyDescent="0.25">
      <c r="A46" s="28"/>
      <c r="B46" s="29"/>
      <c r="C46" s="29"/>
      <c r="D46" s="94"/>
      <c r="E46" s="30"/>
      <c r="F46" s="30"/>
    </row>
    <row r="47" spans="1:10" x14ac:dyDescent="0.25">
      <c r="A47" s="19" t="s">
        <v>33</v>
      </c>
      <c r="B47" s="20"/>
      <c r="C47" s="21"/>
      <c r="D47" s="21"/>
      <c r="E47" s="22"/>
      <c r="F47" s="22"/>
    </row>
    <row r="48" spans="1:10" x14ac:dyDescent="0.25">
      <c r="A48" s="31" t="s">
        <v>34</v>
      </c>
      <c r="B48" s="32" t="s">
        <v>30</v>
      </c>
      <c r="C48" s="32" t="s">
        <v>31</v>
      </c>
      <c r="D48" s="31" t="s">
        <v>18</v>
      </c>
      <c r="E48" s="32" t="s">
        <v>19</v>
      </c>
      <c r="F48" s="31" t="s">
        <v>20</v>
      </c>
    </row>
    <row r="49" spans="1:7" x14ac:dyDescent="0.25">
      <c r="A49" s="227" t="s">
        <v>108</v>
      </c>
      <c r="B49" s="95" t="s">
        <v>16</v>
      </c>
      <c r="C49" s="96">
        <v>1</v>
      </c>
      <c r="D49" s="5" t="s">
        <v>57</v>
      </c>
      <c r="E49" s="96">
        <v>10000</v>
      </c>
      <c r="F49" s="96">
        <f>E49*C49</f>
        <v>10000</v>
      </c>
    </row>
    <row r="50" spans="1:7" x14ac:dyDescent="0.25">
      <c r="A50" s="99" t="s">
        <v>35</v>
      </c>
      <c r="B50" s="100"/>
      <c r="C50" s="100"/>
      <c r="D50" s="100"/>
      <c r="E50" s="101"/>
      <c r="F50" s="102">
        <f>SUM(F49)</f>
        <v>10000</v>
      </c>
    </row>
    <row r="51" spans="1:7" x14ac:dyDescent="0.25">
      <c r="A51" s="35"/>
      <c r="B51" s="35"/>
      <c r="C51" s="35"/>
      <c r="D51" s="35"/>
      <c r="E51" s="36"/>
      <c r="F51" s="36"/>
    </row>
    <row r="52" spans="1:7" x14ac:dyDescent="0.25">
      <c r="A52" s="37" t="s">
        <v>36</v>
      </c>
      <c r="B52" s="38"/>
      <c r="C52" s="38"/>
      <c r="D52" s="38"/>
      <c r="E52" s="38"/>
      <c r="F52" s="39">
        <f>F22+F32+F45+F50</f>
        <v>123178</v>
      </c>
    </row>
    <row r="53" spans="1:7" x14ac:dyDescent="0.25">
      <c r="A53" s="40" t="s">
        <v>37</v>
      </c>
      <c r="B53" s="41"/>
      <c r="C53" s="41"/>
      <c r="D53" s="41"/>
      <c r="E53" s="41"/>
      <c r="F53" s="42">
        <f>F52*0.05</f>
        <v>6158.9000000000005</v>
      </c>
    </row>
    <row r="54" spans="1:7" x14ac:dyDescent="0.25">
      <c r="A54" s="43" t="s">
        <v>38</v>
      </c>
      <c r="B54" s="44"/>
      <c r="C54" s="44"/>
      <c r="D54" s="44"/>
      <c r="E54" s="44"/>
      <c r="F54" s="45">
        <f>F53+F52</f>
        <v>129336.9</v>
      </c>
      <c r="G54" s="401"/>
    </row>
    <row r="55" spans="1:7" x14ac:dyDescent="0.25">
      <c r="A55" s="40" t="s">
        <v>39</v>
      </c>
      <c r="B55" s="41"/>
      <c r="C55" s="41"/>
      <c r="D55" s="41"/>
      <c r="E55" s="41"/>
      <c r="F55" s="42">
        <f>F12</f>
        <v>200000</v>
      </c>
    </row>
    <row r="56" spans="1:7" x14ac:dyDescent="0.25">
      <c r="A56" s="46" t="s">
        <v>40</v>
      </c>
      <c r="B56" s="47"/>
      <c r="C56" s="47"/>
      <c r="D56" s="47"/>
      <c r="E56" s="47"/>
      <c r="F56" s="103">
        <f>F55-F54</f>
        <v>70663.100000000006</v>
      </c>
    </row>
    <row r="57" spans="1:7" x14ac:dyDescent="0.25">
      <c r="A57" s="48" t="s">
        <v>41</v>
      </c>
      <c r="B57" s="49"/>
      <c r="C57" s="49"/>
      <c r="D57" s="49"/>
      <c r="E57" s="49"/>
      <c r="F57" s="104"/>
    </row>
    <row r="58" spans="1:7" ht="13.5" thickBot="1" x14ac:dyDescent="0.3">
      <c r="A58" s="50"/>
      <c r="B58" s="49"/>
      <c r="C58" s="49"/>
      <c r="D58" s="49"/>
      <c r="E58" s="49"/>
      <c r="F58" s="104"/>
    </row>
    <row r="59" spans="1:7" x14ac:dyDescent="0.25">
      <c r="A59" s="51" t="s">
        <v>42</v>
      </c>
      <c r="B59" s="52"/>
      <c r="C59" s="52"/>
      <c r="D59" s="52"/>
      <c r="E59" s="53"/>
      <c r="F59" s="104"/>
    </row>
    <row r="60" spans="1:7" x14ac:dyDescent="0.25">
      <c r="A60" s="54" t="s">
        <v>43</v>
      </c>
      <c r="B60" s="55"/>
      <c r="C60" s="55"/>
      <c r="D60" s="55"/>
      <c r="E60" s="56"/>
      <c r="F60" s="104"/>
    </row>
    <row r="61" spans="1:7" x14ac:dyDescent="0.25">
      <c r="A61" s="54" t="s">
        <v>44</v>
      </c>
      <c r="B61" s="55"/>
      <c r="C61" s="55"/>
      <c r="D61" s="55"/>
      <c r="E61" s="56"/>
      <c r="F61" s="104"/>
    </row>
    <row r="62" spans="1:7" x14ac:dyDescent="0.25">
      <c r="A62" s="54" t="s">
        <v>45</v>
      </c>
      <c r="B62" s="55"/>
      <c r="C62" s="55"/>
      <c r="D62" s="55"/>
      <c r="E62" s="56"/>
      <c r="F62" s="104"/>
    </row>
    <row r="63" spans="1:7" x14ac:dyDescent="0.25">
      <c r="A63" s="54" t="s">
        <v>46</v>
      </c>
      <c r="B63" s="55"/>
      <c r="C63" s="55"/>
      <c r="D63" s="55"/>
      <c r="E63" s="56"/>
      <c r="F63" s="104"/>
    </row>
    <row r="64" spans="1:7" x14ac:dyDescent="0.25">
      <c r="A64" s="54" t="s">
        <v>47</v>
      </c>
      <c r="B64" s="55"/>
      <c r="C64" s="55"/>
      <c r="D64" s="55"/>
      <c r="E64" s="56"/>
      <c r="F64" s="104"/>
    </row>
    <row r="65" spans="1:6" ht="13.5" thickBot="1" x14ac:dyDescent="0.3">
      <c r="A65" s="57" t="s">
        <v>48</v>
      </c>
      <c r="B65" s="58"/>
      <c r="C65" s="58"/>
      <c r="D65" s="58"/>
      <c r="E65" s="59"/>
      <c r="F65" s="104"/>
    </row>
    <row r="66" spans="1:6" x14ac:dyDescent="0.25">
      <c r="A66" s="50"/>
      <c r="B66" s="55"/>
      <c r="C66" s="55"/>
      <c r="D66" s="55"/>
      <c r="E66" s="55"/>
      <c r="F66" s="104"/>
    </row>
    <row r="67" spans="1:6" ht="13.5" thickBot="1" x14ac:dyDescent="0.3">
      <c r="A67" s="415" t="s">
        <v>49</v>
      </c>
      <c r="B67" s="416"/>
      <c r="C67" s="60"/>
      <c r="D67" s="61"/>
      <c r="E67" s="61"/>
      <c r="F67" s="104"/>
    </row>
    <row r="68" spans="1:6" x14ac:dyDescent="0.25">
      <c r="A68" s="62" t="s">
        <v>34</v>
      </c>
      <c r="B68" s="251" t="s">
        <v>81</v>
      </c>
      <c r="C68" s="252" t="s">
        <v>50</v>
      </c>
      <c r="D68" s="61"/>
      <c r="E68" s="61"/>
      <c r="F68" s="104"/>
    </row>
    <row r="69" spans="1:6" x14ac:dyDescent="0.25">
      <c r="A69" s="63" t="s">
        <v>51</v>
      </c>
      <c r="B69" s="64">
        <f>F22</f>
        <v>62500</v>
      </c>
      <c r="C69" s="65">
        <f>(B69/B75)</f>
        <v>0.48323409637930093</v>
      </c>
      <c r="D69" s="61"/>
      <c r="E69" s="61"/>
      <c r="F69" s="104"/>
    </row>
    <row r="70" spans="1:6" x14ac:dyDescent="0.25">
      <c r="A70" s="63" t="s">
        <v>52</v>
      </c>
      <c r="B70" s="105">
        <v>0</v>
      </c>
      <c r="C70" s="65">
        <v>0</v>
      </c>
      <c r="D70" s="61"/>
      <c r="E70" s="61"/>
      <c r="F70" s="104"/>
    </row>
    <row r="71" spans="1:6" x14ac:dyDescent="0.25">
      <c r="A71" s="63" t="s">
        <v>53</v>
      </c>
      <c r="B71" s="64">
        <v>0</v>
      </c>
      <c r="C71" s="65">
        <f>(B71/B75)</f>
        <v>0</v>
      </c>
      <c r="D71" s="61"/>
      <c r="E71" s="61"/>
      <c r="F71" s="104"/>
    </row>
    <row r="72" spans="1:6" x14ac:dyDescent="0.25">
      <c r="A72" s="63" t="s">
        <v>29</v>
      </c>
      <c r="B72" s="64">
        <f>F45</f>
        <v>50678</v>
      </c>
      <c r="C72" s="65">
        <f>(B72/B75)</f>
        <v>0.39182940058096338</v>
      </c>
      <c r="D72" s="61"/>
      <c r="E72" s="61"/>
      <c r="F72" s="104"/>
    </row>
    <row r="73" spans="1:6" x14ac:dyDescent="0.25">
      <c r="A73" s="63" t="s">
        <v>54</v>
      </c>
      <c r="B73" s="66">
        <f>F50</f>
        <v>10000</v>
      </c>
      <c r="C73" s="65">
        <f>(B73/B75)</f>
        <v>7.7317455420688144E-2</v>
      </c>
      <c r="D73" s="67"/>
      <c r="E73" s="67"/>
      <c r="F73" s="104"/>
    </row>
    <row r="74" spans="1:6" x14ac:dyDescent="0.25">
      <c r="A74" s="63" t="s">
        <v>55</v>
      </c>
      <c r="B74" s="66">
        <f>F53</f>
        <v>6158.9000000000005</v>
      </c>
      <c r="C74" s="65">
        <f>(B74/B75)</f>
        <v>4.7619047619047623E-2</v>
      </c>
      <c r="D74" s="67"/>
      <c r="E74" s="67"/>
      <c r="F74" s="104"/>
    </row>
    <row r="75" spans="1:6" ht="13.5" thickBot="1" x14ac:dyDescent="0.3">
      <c r="A75" s="68" t="s">
        <v>82</v>
      </c>
      <c r="B75" s="69">
        <f>SUM(B69:B74)</f>
        <v>129336.9</v>
      </c>
      <c r="C75" s="70">
        <f>SUM(C69:C74)</f>
        <v>1</v>
      </c>
      <c r="D75" s="67"/>
      <c r="E75" s="67"/>
      <c r="F75" s="104"/>
    </row>
    <row r="76" spans="1:6" x14ac:dyDescent="0.25">
      <c r="A76" s="50"/>
      <c r="B76" s="49"/>
      <c r="C76" s="49"/>
      <c r="D76" s="49"/>
      <c r="E76" s="49"/>
      <c r="F76" s="104"/>
    </row>
    <row r="77" spans="1:6" x14ac:dyDescent="0.25">
      <c r="A77" s="18"/>
      <c r="B77" s="49"/>
      <c r="C77" s="49"/>
      <c r="D77" s="49"/>
      <c r="E77" s="49"/>
      <c r="F77" s="104"/>
    </row>
    <row r="78" spans="1:6" ht="13.5" thickBot="1" x14ac:dyDescent="0.3">
      <c r="A78" s="106"/>
      <c r="B78" s="107" t="s">
        <v>97</v>
      </c>
      <c r="C78" s="108"/>
      <c r="D78" s="109"/>
      <c r="E78" s="110"/>
      <c r="F78" s="104"/>
    </row>
    <row r="79" spans="1:6" x14ac:dyDescent="0.25">
      <c r="A79" s="71" t="s">
        <v>98</v>
      </c>
      <c r="B79" s="225">
        <v>20</v>
      </c>
      <c r="C79" s="225">
        <v>25</v>
      </c>
      <c r="D79" s="111">
        <v>30</v>
      </c>
      <c r="E79" s="72"/>
      <c r="F79" s="112"/>
    </row>
    <row r="80" spans="1:6" ht="13.5" thickBot="1" x14ac:dyDescent="0.3">
      <c r="A80" s="68" t="s">
        <v>99</v>
      </c>
      <c r="B80" s="69">
        <f>(F54/B79)</f>
        <v>6466.8449999999993</v>
      </c>
      <c r="C80" s="69">
        <f>(F54/C79)</f>
        <v>5173.4759999999997</v>
      </c>
      <c r="D80" s="73">
        <f>(F54/D79)</f>
        <v>4311.2299999999996</v>
      </c>
      <c r="E80" s="72"/>
      <c r="F80" s="112"/>
    </row>
    <row r="81" spans="1:6" x14ac:dyDescent="0.25">
      <c r="A81" s="48" t="s">
        <v>56</v>
      </c>
      <c r="B81" s="55"/>
      <c r="C81" s="55"/>
      <c r="D81" s="55"/>
      <c r="E81" s="55"/>
      <c r="F81" s="55"/>
    </row>
    <row r="82" spans="1:6" x14ac:dyDescent="0.25">
      <c r="A82" s="90"/>
      <c r="B82" s="90"/>
      <c r="C82" s="90"/>
      <c r="D82" s="90"/>
      <c r="E82" s="90"/>
      <c r="F82" s="90"/>
    </row>
    <row r="83" spans="1:6" x14ac:dyDescent="0.25">
      <c r="A83" s="90"/>
      <c r="B83" s="90"/>
      <c r="C83" s="90"/>
      <c r="D83" s="90"/>
      <c r="E83" s="90"/>
      <c r="F83" s="90"/>
    </row>
  </sheetData>
  <mergeCells count="8">
    <mergeCell ref="A17:F17"/>
    <mergeCell ref="A67:B67"/>
    <mergeCell ref="D9:E9"/>
    <mergeCell ref="D10:E10"/>
    <mergeCell ref="D11:E11"/>
    <mergeCell ref="D13:E13"/>
    <mergeCell ref="D14:E14"/>
    <mergeCell ref="D15:E15"/>
  </mergeCells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5"/>
  <sheetViews>
    <sheetView topLeftCell="A19" zoomScale="140" zoomScaleNormal="140" workbookViewId="0">
      <selection activeCell="G54" sqref="G54"/>
    </sheetView>
  </sheetViews>
  <sheetFormatPr baseColWidth="10" defaultColWidth="15.7109375" defaultRowHeight="12.75" x14ac:dyDescent="0.25"/>
  <cols>
    <col min="1" max="1" width="30.42578125" style="223" customWidth="1"/>
    <col min="2" max="2" width="21.7109375" style="223" customWidth="1"/>
    <col min="3" max="16384" width="15.7109375" style="223"/>
  </cols>
  <sheetData>
    <row r="1" spans="1:6" x14ac:dyDescent="0.25">
      <c r="A1" s="81"/>
      <c r="B1" s="81"/>
      <c r="C1" s="81"/>
      <c r="D1" s="81"/>
      <c r="E1" s="81"/>
      <c r="F1" s="81"/>
    </row>
    <row r="2" spans="1:6" x14ac:dyDescent="0.25">
      <c r="A2" s="81"/>
      <c r="B2" s="81"/>
      <c r="C2" s="81"/>
      <c r="D2" s="81"/>
      <c r="E2" s="81"/>
      <c r="F2" s="81"/>
    </row>
    <row r="3" spans="1:6" x14ac:dyDescent="0.25">
      <c r="A3" s="81"/>
      <c r="B3" s="81"/>
      <c r="C3" s="81"/>
      <c r="D3" s="81"/>
      <c r="E3" s="81"/>
      <c r="F3" s="81"/>
    </row>
    <row r="4" spans="1:6" x14ac:dyDescent="0.25">
      <c r="A4" s="81"/>
      <c r="B4" s="81"/>
      <c r="C4" s="81"/>
      <c r="D4" s="81"/>
      <c r="E4" s="81"/>
      <c r="F4" s="81"/>
    </row>
    <row r="5" spans="1:6" x14ac:dyDescent="0.25">
      <c r="A5" s="81"/>
      <c r="B5" s="81"/>
      <c r="C5" s="81"/>
      <c r="D5" s="81"/>
      <c r="E5" s="81"/>
      <c r="F5" s="81"/>
    </row>
    <row r="6" spans="1:6" x14ac:dyDescent="0.25">
      <c r="A6" s="81"/>
      <c r="B6" s="81"/>
      <c r="C6" s="81"/>
      <c r="D6" s="81"/>
      <c r="E6" s="81"/>
      <c r="F6" s="81"/>
    </row>
    <row r="7" spans="1:6" x14ac:dyDescent="0.25">
      <c r="A7" s="81"/>
      <c r="B7" s="81"/>
      <c r="C7" s="81"/>
      <c r="D7" s="81"/>
      <c r="E7" s="81"/>
      <c r="F7" s="81"/>
    </row>
    <row r="8" spans="1:6" x14ac:dyDescent="0.25">
      <c r="A8" s="79"/>
      <c r="B8" s="80"/>
      <c r="C8" s="81"/>
      <c r="D8" s="80"/>
      <c r="E8" s="80"/>
      <c r="F8" s="80"/>
    </row>
    <row r="9" spans="1:6" x14ac:dyDescent="0.25">
      <c r="A9" s="12" t="s">
        <v>0</v>
      </c>
      <c r="B9" s="3" t="s">
        <v>86</v>
      </c>
      <c r="C9" s="13"/>
      <c r="D9" s="417" t="s">
        <v>87</v>
      </c>
      <c r="E9" s="418"/>
      <c r="F9" s="238">
        <v>54</v>
      </c>
    </row>
    <row r="10" spans="1:6" x14ac:dyDescent="0.25">
      <c r="A10" s="2" t="s">
        <v>1</v>
      </c>
      <c r="B10" s="11" t="s">
        <v>110</v>
      </c>
      <c r="C10" s="13"/>
      <c r="D10" s="409" t="s">
        <v>2</v>
      </c>
      <c r="E10" s="410"/>
      <c r="F10" s="246" t="s">
        <v>88</v>
      </c>
    </row>
    <row r="11" spans="1:6" x14ac:dyDescent="0.25">
      <c r="A11" s="2" t="s">
        <v>3</v>
      </c>
      <c r="B11" s="3" t="s">
        <v>4</v>
      </c>
      <c r="C11" s="13"/>
      <c r="D11" s="409" t="s">
        <v>68</v>
      </c>
      <c r="E11" s="410"/>
      <c r="F11" s="247">
        <v>10000</v>
      </c>
    </row>
    <row r="12" spans="1:6" x14ac:dyDescent="0.25">
      <c r="A12" s="2" t="s">
        <v>5</v>
      </c>
      <c r="B12" s="4" t="s">
        <v>6</v>
      </c>
      <c r="C12" s="13"/>
      <c r="D12" s="77" t="s">
        <v>7</v>
      </c>
      <c r="E12" s="78"/>
      <c r="F12" s="248">
        <f>F11*F9</f>
        <v>540000</v>
      </c>
    </row>
    <row r="13" spans="1:6" x14ac:dyDescent="0.25">
      <c r="A13" s="2" t="s">
        <v>8</v>
      </c>
      <c r="B13" s="3" t="s">
        <v>9</v>
      </c>
      <c r="C13" s="13"/>
      <c r="D13" s="409" t="s">
        <v>10</v>
      </c>
      <c r="E13" s="410"/>
      <c r="F13" s="246" t="s">
        <v>69</v>
      </c>
    </row>
    <row r="14" spans="1:6" x14ac:dyDescent="0.25">
      <c r="A14" s="2" t="s">
        <v>11</v>
      </c>
      <c r="B14" s="3" t="s">
        <v>61</v>
      </c>
      <c r="C14" s="13"/>
      <c r="D14" s="409" t="s">
        <v>70</v>
      </c>
      <c r="E14" s="410"/>
      <c r="F14" s="246" t="s">
        <v>89</v>
      </c>
    </row>
    <row r="15" spans="1:6" x14ac:dyDescent="0.25">
      <c r="A15" s="2" t="s">
        <v>12</v>
      </c>
      <c r="B15" s="226" t="s">
        <v>100</v>
      </c>
      <c r="C15" s="13"/>
      <c r="D15" s="411" t="s">
        <v>13</v>
      </c>
      <c r="E15" s="412"/>
      <c r="F15" s="249" t="s">
        <v>71</v>
      </c>
    </row>
    <row r="16" spans="1:6" x14ac:dyDescent="0.25">
      <c r="A16" s="82"/>
      <c r="B16" s="83"/>
      <c r="C16" s="80"/>
      <c r="D16" s="84"/>
      <c r="E16" s="84"/>
      <c r="F16" s="91"/>
    </row>
    <row r="17" spans="1:6" x14ac:dyDescent="0.25">
      <c r="A17" s="413" t="s">
        <v>109</v>
      </c>
      <c r="B17" s="414"/>
      <c r="C17" s="414"/>
      <c r="D17" s="414"/>
      <c r="E17" s="414"/>
      <c r="F17" s="414"/>
    </row>
    <row r="18" spans="1:6" x14ac:dyDescent="0.25">
      <c r="A18" s="85"/>
      <c r="B18" s="86"/>
      <c r="C18" s="86"/>
      <c r="D18" s="86"/>
      <c r="E18" s="87"/>
      <c r="F18" s="87"/>
    </row>
    <row r="19" spans="1:6" x14ac:dyDescent="0.25">
      <c r="A19" s="14" t="s">
        <v>14</v>
      </c>
      <c r="B19" s="15"/>
      <c r="C19" s="16"/>
      <c r="D19" s="16"/>
      <c r="E19" s="16"/>
      <c r="F19" s="16"/>
    </row>
    <row r="20" spans="1:6" x14ac:dyDescent="0.25">
      <c r="A20" s="17" t="s">
        <v>15</v>
      </c>
      <c r="B20" s="17" t="s">
        <v>16</v>
      </c>
      <c r="C20" s="17" t="s">
        <v>17</v>
      </c>
      <c r="D20" s="17" t="s">
        <v>18</v>
      </c>
      <c r="E20" s="17" t="s">
        <v>19</v>
      </c>
      <c r="F20" s="17" t="s">
        <v>20</v>
      </c>
    </row>
    <row r="21" spans="1:6" ht="25.5" x14ac:dyDescent="0.25">
      <c r="A21" s="242" t="s">
        <v>112</v>
      </c>
      <c r="B21" s="242" t="s">
        <v>21</v>
      </c>
      <c r="C21" s="243">
        <v>4</v>
      </c>
      <c r="D21" s="244" t="s">
        <v>88</v>
      </c>
      <c r="E21" s="245">
        <v>30000</v>
      </c>
      <c r="F21" s="245">
        <f>(C21*E21)</f>
        <v>120000</v>
      </c>
    </row>
    <row r="22" spans="1:6" x14ac:dyDescent="0.25">
      <c r="A22" s="6" t="s">
        <v>22</v>
      </c>
      <c r="B22" s="7"/>
      <c r="C22" s="7"/>
      <c r="D22" s="7"/>
      <c r="E22" s="8"/>
      <c r="F22" s="92">
        <f>SUM(F21:F21)</f>
        <v>120000</v>
      </c>
    </row>
    <row r="23" spans="1:6" x14ac:dyDescent="0.25">
      <c r="A23" s="85"/>
      <c r="B23" s="87"/>
      <c r="C23" s="87"/>
      <c r="D23" s="87"/>
      <c r="E23" s="88"/>
      <c r="F23" s="88"/>
    </row>
    <row r="24" spans="1:6" x14ac:dyDescent="0.25">
      <c r="A24" s="19" t="s">
        <v>23</v>
      </c>
      <c r="B24" s="20"/>
      <c r="C24" s="21"/>
      <c r="D24" s="21"/>
      <c r="E24" s="22"/>
      <c r="F24" s="22"/>
    </row>
    <row r="25" spans="1:6" x14ac:dyDescent="0.25">
      <c r="A25" s="23" t="s">
        <v>15</v>
      </c>
      <c r="B25" s="24" t="s">
        <v>16</v>
      </c>
      <c r="C25" s="24" t="s">
        <v>17</v>
      </c>
      <c r="D25" s="23" t="s">
        <v>18</v>
      </c>
      <c r="E25" s="24" t="s">
        <v>19</v>
      </c>
      <c r="F25" s="23" t="s">
        <v>20</v>
      </c>
    </row>
    <row r="26" spans="1:6" x14ac:dyDescent="0.25">
      <c r="A26" s="25"/>
      <c r="B26" s="26"/>
      <c r="C26" s="26"/>
      <c r="D26" s="26"/>
      <c r="E26" s="25"/>
      <c r="F26" s="25"/>
    </row>
    <row r="27" spans="1:6" x14ac:dyDescent="0.25">
      <c r="A27" s="9" t="s">
        <v>24</v>
      </c>
      <c r="B27" s="10"/>
      <c r="C27" s="10"/>
      <c r="D27" s="10"/>
      <c r="E27" s="27"/>
      <c r="F27" s="27"/>
    </row>
    <row r="28" spans="1:6" x14ac:dyDescent="0.25">
      <c r="A28" s="28"/>
      <c r="B28" s="29"/>
      <c r="C28" s="29"/>
      <c r="D28" s="29"/>
      <c r="E28" s="30"/>
      <c r="F28" s="30"/>
    </row>
    <row r="29" spans="1:6" x14ac:dyDescent="0.25">
      <c r="A29" s="19" t="s">
        <v>25</v>
      </c>
      <c r="B29" s="20"/>
      <c r="C29" s="21"/>
      <c r="D29" s="21"/>
      <c r="E29" s="22"/>
      <c r="F29" s="22"/>
    </row>
    <row r="30" spans="1:6" x14ac:dyDescent="0.25">
      <c r="A30" s="31" t="s">
        <v>15</v>
      </c>
      <c r="B30" s="31" t="s">
        <v>16</v>
      </c>
      <c r="C30" s="31" t="s">
        <v>17</v>
      </c>
      <c r="D30" s="31" t="s">
        <v>18</v>
      </c>
      <c r="E30" s="32" t="s">
        <v>19</v>
      </c>
      <c r="F30" s="31" t="s">
        <v>20</v>
      </c>
    </row>
    <row r="31" spans="1:6" x14ac:dyDescent="0.25">
      <c r="A31" s="227" t="s">
        <v>113</v>
      </c>
      <c r="B31" s="5" t="s">
        <v>114</v>
      </c>
      <c r="C31" s="209">
        <v>0.1</v>
      </c>
      <c r="D31" s="4" t="s">
        <v>115</v>
      </c>
      <c r="E31" s="208">
        <v>50000</v>
      </c>
      <c r="F31" s="208">
        <f t="shared" ref="F31" si="0">(C31*E31)</f>
        <v>5000</v>
      </c>
    </row>
    <row r="32" spans="1:6" x14ac:dyDescent="0.25">
      <c r="A32" s="253"/>
      <c r="B32" s="254"/>
      <c r="C32" s="255"/>
      <c r="D32" s="256"/>
      <c r="E32" s="257"/>
      <c r="F32" s="257"/>
    </row>
    <row r="33" spans="1:10" x14ac:dyDescent="0.25">
      <c r="A33" s="9" t="s">
        <v>27</v>
      </c>
      <c r="B33" s="10"/>
      <c r="C33" s="10"/>
      <c r="D33" s="10"/>
      <c r="E33" s="27"/>
      <c r="F33" s="93">
        <f>SUM(F31:F31)</f>
        <v>5000</v>
      </c>
    </row>
    <row r="34" spans="1:10" x14ac:dyDescent="0.25">
      <c r="A34" s="28"/>
      <c r="B34" s="29"/>
      <c r="C34" s="29"/>
      <c r="D34" s="29"/>
      <c r="E34" s="30"/>
      <c r="F34" s="30"/>
    </row>
    <row r="35" spans="1:10" x14ac:dyDescent="0.25">
      <c r="A35" s="19" t="s">
        <v>28</v>
      </c>
      <c r="B35" s="20"/>
      <c r="C35" s="21"/>
      <c r="D35" s="21"/>
      <c r="E35" s="22"/>
      <c r="F35" s="22"/>
    </row>
    <row r="36" spans="1:10" x14ac:dyDescent="0.25">
      <c r="A36" s="32" t="s">
        <v>29</v>
      </c>
      <c r="B36" s="32" t="s">
        <v>30</v>
      </c>
      <c r="C36" s="32" t="s">
        <v>31</v>
      </c>
      <c r="D36" s="32" t="s">
        <v>18</v>
      </c>
      <c r="E36" s="32" t="s">
        <v>19</v>
      </c>
      <c r="F36" s="32" t="s">
        <v>20</v>
      </c>
    </row>
    <row r="37" spans="1:10" x14ac:dyDescent="0.25">
      <c r="A37" s="234" t="s">
        <v>91</v>
      </c>
      <c r="B37" s="235" t="s">
        <v>64</v>
      </c>
      <c r="C37" s="236">
        <v>0.03</v>
      </c>
      <c r="D37" s="235" t="s">
        <v>93</v>
      </c>
      <c r="E37" s="237">
        <v>24600</v>
      </c>
      <c r="F37" s="238">
        <f>(C37*E37)</f>
        <v>738</v>
      </c>
      <c r="J37" s="250"/>
    </row>
    <row r="38" spans="1:10" x14ac:dyDescent="0.25">
      <c r="A38" s="239" t="s">
        <v>94</v>
      </c>
      <c r="B38" s="240" t="s">
        <v>92</v>
      </c>
      <c r="C38" s="241">
        <v>2.2000000000000002</v>
      </c>
      <c r="D38" s="235" t="s">
        <v>93</v>
      </c>
      <c r="E38" s="238">
        <v>280</v>
      </c>
      <c r="F38" s="238">
        <f>(C38*E38)</f>
        <v>616</v>
      </c>
    </row>
    <row r="39" spans="1:10" x14ac:dyDescent="0.25">
      <c r="A39" s="77" t="s">
        <v>77</v>
      </c>
      <c r="B39" s="98"/>
      <c r="C39" s="78"/>
      <c r="D39" s="98" t="s">
        <v>95</v>
      </c>
      <c r="E39" s="96"/>
      <c r="F39" s="96">
        <f>(C39*E39)</f>
        <v>0</v>
      </c>
    </row>
    <row r="40" spans="1:10" x14ac:dyDescent="0.25">
      <c r="A40" s="232" t="s">
        <v>103</v>
      </c>
      <c r="B40" s="229" t="s">
        <v>106</v>
      </c>
      <c r="C40" s="230">
        <v>0.02</v>
      </c>
      <c r="D40" s="98" t="s">
        <v>95</v>
      </c>
      <c r="E40" s="231">
        <f>8200*10</f>
        <v>82000</v>
      </c>
      <c r="F40" s="231">
        <f>E40*C40</f>
        <v>1640</v>
      </c>
    </row>
    <row r="41" spans="1:10" x14ac:dyDescent="0.25">
      <c r="A41" s="232" t="s">
        <v>104</v>
      </c>
      <c r="B41" s="229" t="s">
        <v>64</v>
      </c>
      <c r="C41" s="230">
        <v>0.02</v>
      </c>
      <c r="D41" s="98" t="s">
        <v>95</v>
      </c>
      <c r="E41" s="231">
        <v>87400</v>
      </c>
      <c r="F41" s="231">
        <f>E41*C41</f>
        <v>1748</v>
      </c>
    </row>
    <row r="42" spans="1:10" x14ac:dyDescent="0.25">
      <c r="A42" s="232" t="s">
        <v>102</v>
      </c>
      <c r="B42" s="229" t="s">
        <v>64</v>
      </c>
      <c r="C42" s="230">
        <v>0.02</v>
      </c>
      <c r="D42" s="98" t="s">
        <v>95</v>
      </c>
      <c r="E42" s="231">
        <f>15900*2</f>
        <v>31800</v>
      </c>
      <c r="F42" s="231">
        <f>E42*C42</f>
        <v>636</v>
      </c>
    </row>
    <row r="43" spans="1:10" x14ac:dyDescent="0.25">
      <c r="A43" s="228" t="s">
        <v>105</v>
      </c>
      <c r="B43" s="229"/>
      <c r="C43" s="230"/>
      <c r="D43" s="98" t="s">
        <v>95</v>
      </c>
      <c r="E43" s="231"/>
      <c r="F43" s="231"/>
    </row>
    <row r="44" spans="1:10" x14ac:dyDescent="0.25">
      <c r="A44" s="233" t="s">
        <v>75</v>
      </c>
      <c r="B44" s="95" t="s">
        <v>16</v>
      </c>
      <c r="C44" s="212">
        <v>15</v>
      </c>
      <c r="D44" s="95" t="s">
        <v>76</v>
      </c>
      <c r="E44" s="96">
        <v>7500</v>
      </c>
      <c r="F44" s="96">
        <f>(C44*E44)</f>
        <v>112500</v>
      </c>
    </row>
    <row r="45" spans="1:10" x14ac:dyDescent="0.25">
      <c r="A45" s="233" t="s">
        <v>117</v>
      </c>
      <c r="B45" s="95" t="s">
        <v>107</v>
      </c>
      <c r="C45" s="212">
        <v>5</v>
      </c>
      <c r="D45" s="95" t="s">
        <v>76</v>
      </c>
      <c r="E45" s="96">
        <v>7800</v>
      </c>
      <c r="F45" s="96">
        <f>(C45*E45)</f>
        <v>39000</v>
      </c>
    </row>
    <row r="46" spans="1:10" x14ac:dyDescent="0.25">
      <c r="A46" s="9" t="s">
        <v>32</v>
      </c>
      <c r="B46" s="10"/>
      <c r="C46" s="10"/>
      <c r="D46" s="10"/>
      <c r="E46" s="27"/>
      <c r="F46" s="93">
        <f>SUM(F37:F45)</f>
        <v>156878</v>
      </c>
    </row>
    <row r="47" spans="1:10" x14ac:dyDescent="0.25">
      <c r="A47" s="28"/>
      <c r="B47" s="29"/>
      <c r="C47" s="29"/>
      <c r="D47" s="94"/>
      <c r="E47" s="30"/>
      <c r="F47" s="30"/>
    </row>
    <row r="48" spans="1:10" x14ac:dyDescent="0.25">
      <c r="A48" s="19" t="s">
        <v>33</v>
      </c>
      <c r="B48" s="20"/>
      <c r="C48" s="21"/>
      <c r="D48" s="21"/>
      <c r="E48" s="22"/>
      <c r="F48" s="22"/>
    </row>
    <row r="49" spans="1:7" x14ac:dyDescent="0.25">
      <c r="A49" s="34" t="s">
        <v>34</v>
      </c>
      <c r="B49" s="33" t="s">
        <v>30</v>
      </c>
      <c r="C49" s="33" t="s">
        <v>31</v>
      </c>
      <c r="D49" s="34" t="s">
        <v>18</v>
      </c>
      <c r="E49" s="33" t="s">
        <v>19</v>
      </c>
      <c r="F49" s="34" t="s">
        <v>20</v>
      </c>
    </row>
    <row r="50" spans="1:7" x14ac:dyDescent="0.25">
      <c r="A50" s="258" t="s">
        <v>108</v>
      </c>
      <c r="B50" s="259" t="s">
        <v>16</v>
      </c>
      <c r="C50" s="260">
        <v>1</v>
      </c>
      <c r="D50" s="261" t="s">
        <v>57</v>
      </c>
      <c r="E50" s="260">
        <v>10000</v>
      </c>
      <c r="F50" s="260">
        <f>E50*C50</f>
        <v>10000</v>
      </c>
    </row>
    <row r="51" spans="1:7" x14ac:dyDescent="0.25">
      <c r="A51" s="258" t="s">
        <v>116</v>
      </c>
      <c r="B51" s="259" t="s">
        <v>16</v>
      </c>
      <c r="C51" s="260">
        <v>1</v>
      </c>
      <c r="D51" s="261" t="s">
        <v>57</v>
      </c>
      <c r="E51" s="260">
        <v>50000</v>
      </c>
      <c r="F51" s="260">
        <f>E51*C51</f>
        <v>50000</v>
      </c>
    </row>
    <row r="52" spans="1:7" x14ac:dyDescent="0.25">
      <c r="A52" s="74" t="s">
        <v>35</v>
      </c>
      <c r="B52" s="75"/>
      <c r="C52" s="75"/>
      <c r="D52" s="75"/>
      <c r="E52" s="76"/>
      <c r="F52" s="224">
        <f>SUM(F50)</f>
        <v>10000</v>
      </c>
    </row>
    <row r="53" spans="1:7" x14ac:dyDescent="0.25">
      <c r="A53" s="35"/>
      <c r="B53" s="35"/>
      <c r="C53" s="35"/>
      <c r="D53" s="35"/>
      <c r="E53" s="36"/>
      <c r="F53" s="36"/>
    </row>
    <row r="54" spans="1:7" x14ac:dyDescent="0.25">
      <c r="A54" s="37" t="s">
        <v>36</v>
      </c>
      <c r="B54" s="38"/>
      <c r="C54" s="38"/>
      <c r="D54" s="38"/>
      <c r="E54" s="38"/>
      <c r="F54" s="39">
        <f>F22+F33+F46+F52</f>
        <v>291878</v>
      </c>
    </row>
    <row r="55" spans="1:7" x14ac:dyDescent="0.25">
      <c r="A55" s="40" t="s">
        <v>37</v>
      </c>
      <c r="B55" s="41"/>
      <c r="C55" s="41"/>
      <c r="D55" s="41"/>
      <c r="E55" s="41"/>
      <c r="F55" s="42">
        <f>F54*0.05</f>
        <v>14593.900000000001</v>
      </c>
    </row>
    <row r="56" spans="1:7" x14ac:dyDescent="0.25">
      <c r="A56" s="43" t="s">
        <v>38</v>
      </c>
      <c r="B56" s="44"/>
      <c r="C56" s="44"/>
      <c r="D56" s="44"/>
      <c r="E56" s="44"/>
      <c r="F56" s="45">
        <f>F55+F54</f>
        <v>306471.90000000002</v>
      </c>
      <c r="G56" s="400"/>
    </row>
    <row r="57" spans="1:7" x14ac:dyDescent="0.25">
      <c r="A57" s="40" t="s">
        <v>39</v>
      </c>
      <c r="B57" s="41"/>
      <c r="C57" s="41"/>
      <c r="D57" s="41"/>
      <c r="E57" s="41"/>
      <c r="F57" s="42">
        <f>F12</f>
        <v>540000</v>
      </c>
    </row>
    <row r="58" spans="1:7" x14ac:dyDescent="0.25">
      <c r="A58" s="46" t="s">
        <v>40</v>
      </c>
      <c r="B58" s="47"/>
      <c r="C58" s="47"/>
      <c r="D58" s="47"/>
      <c r="E58" s="47"/>
      <c r="F58" s="103">
        <f>F57-F56</f>
        <v>233528.09999999998</v>
      </c>
    </row>
    <row r="59" spans="1:7" x14ac:dyDescent="0.25">
      <c r="A59" s="48" t="s">
        <v>41</v>
      </c>
      <c r="B59" s="49"/>
      <c r="C59" s="49"/>
      <c r="D59" s="49"/>
      <c r="E59" s="49"/>
      <c r="F59" s="104"/>
    </row>
    <row r="60" spans="1:7" ht="13.5" thickBot="1" x14ac:dyDescent="0.3">
      <c r="A60" s="50"/>
      <c r="B60" s="49"/>
      <c r="C60" s="49"/>
      <c r="D60" s="49"/>
      <c r="E60" s="49"/>
      <c r="F60" s="104"/>
    </row>
    <row r="61" spans="1:7" x14ac:dyDescent="0.25">
      <c r="A61" s="51" t="s">
        <v>42</v>
      </c>
      <c r="B61" s="52"/>
      <c r="C61" s="52"/>
      <c r="D61" s="52"/>
      <c r="E61" s="53"/>
      <c r="F61" s="104"/>
    </row>
    <row r="62" spans="1:7" x14ac:dyDescent="0.25">
      <c r="A62" s="54" t="s">
        <v>43</v>
      </c>
      <c r="B62" s="55"/>
      <c r="C62" s="55"/>
      <c r="D62" s="55"/>
      <c r="E62" s="56"/>
      <c r="F62" s="104"/>
    </row>
    <row r="63" spans="1:7" x14ac:dyDescent="0.25">
      <c r="A63" s="54" t="s">
        <v>44</v>
      </c>
      <c r="B63" s="55"/>
      <c r="C63" s="55"/>
      <c r="D63" s="55"/>
      <c r="E63" s="56"/>
      <c r="F63" s="104"/>
    </row>
    <row r="64" spans="1:7" x14ac:dyDescent="0.25">
      <c r="A64" s="54" t="s">
        <v>45</v>
      </c>
      <c r="B64" s="55"/>
      <c r="C64" s="55"/>
      <c r="D64" s="55"/>
      <c r="E64" s="56"/>
      <c r="F64" s="104"/>
    </row>
    <row r="65" spans="1:6" x14ac:dyDescent="0.25">
      <c r="A65" s="54" t="s">
        <v>46</v>
      </c>
      <c r="B65" s="55"/>
      <c r="C65" s="55"/>
      <c r="D65" s="55"/>
      <c r="E65" s="56"/>
      <c r="F65" s="104"/>
    </row>
    <row r="66" spans="1:6" x14ac:dyDescent="0.25">
      <c r="A66" s="54" t="s">
        <v>47</v>
      </c>
      <c r="B66" s="55"/>
      <c r="C66" s="55"/>
      <c r="D66" s="55"/>
      <c r="E66" s="56"/>
      <c r="F66" s="104"/>
    </row>
    <row r="67" spans="1:6" ht="13.5" thickBot="1" x14ac:dyDescent="0.3">
      <c r="A67" s="57" t="s">
        <v>48</v>
      </c>
      <c r="B67" s="58"/>
      <c r="C67" s="58"/>
      <c r="D67" s="58"/>
      <c r="E67" s="59"/>
      <c r="F67" s="104"/>
    </row>
    <row r="68" spans="1:6" x14ac:dyDescent="0.25">
      <c r="A68" s="50"/>
      <c r="B68" s="55"/>
      <c r="C68" s="55"/>
      <c r="D68" s="55"/>
      <c r="E68" s="55"/>
      <c r="F68" s="104"/>
    </row>
    <row r="69" spans="1:6" ht="13.5" thickBot="1" x14ac:dyDescent="0.3">
      <c r="A69" s="415" t="s">
        <v>49</v>
      </c>
      <c r="B69" s="416"/>
      <c r="C69" s="60"/>
      <c r="D69" s="61"/>
      <c r="E69" s="61"/>
      <c r="F69" s="104"/>
    </row>
    <row r="70" spans="1:6" x14ac:dyDescent="0.25">
      <c r="A70" s="62" t="s">
        <v>34</v>
      </c>
      <c r="B70" s="251" t="s">
        <v>81</v>
      </c>
      <c r="C70" s="252" t="s">
        <v>50</v>
      </c>
      <c r="D70" s="61"/>
      <c r="E70" s="61"/>
      <c r="F70" s="104"/>
    </row>
    <row r="71" spans="1:6" x14ac:dyDescent="0.25">
      <c r="A71" s="63" t="s">
        <v>51</v>
      </c>
      <c r="B71" s="64">
        <f>F22</f>
        <v>120000</v>
      </c>
      <c r="C71" s="65">
        <f>(B71/B77)</f>
        <v>0.39804704849772066</v>
      </c>
      <c r="D71" s="61"/>
      <c r="E71" s="61"/>
      <c r="F71" s="104"/>
    </row>
    <row r="72" spans="1:6" x14ac:dyDescent="0.25">
      <c r="A72" s="63" t="s">
        <v>52</v>
      </c>
      <c r="B72" s="105">
        <v>0</v>
      </c>
      <c r="C72" s="65">
        <v>0</v>
      </c>
      <c r="D72" s="61"/>
      <c r="E72" s="61"/>
      <c r="F72" s="104"/>
    </row>
    <row r="73" spans="1:6" x14ac:dyDescent="0.25">
      <c r="A73" s="63" t="s">
        <v>53</v>
      </c>
      <c r="B73" s="64">
        <v>0</v>
      </c>
      <c r="C73" s="65">
        <f>(B73/B77)</f>
        <v>0</v>
      </c>
      <c r="D73" s="61"/>
      <c r="E73" s="61"/>
      <c r="F73" s="104"/>
    </row>
    <row r="74" spans="1:6" x14ac:dyDescent="0.25">
      <c r="A74" s="63" t="s">
        <v>29</v>
      </c>
      <c r="B74" s="64">
        <f>F46</f>
        <v>156878</v>
      </c>
      <c r="C74" s="65">
        <f>(B74/B77)</f>
        <v>0.52037354061854513</v>
      </c>
      <c r="D74" s="61"/>
      <c r="E74" s="61"/>
      <c r="F74" s="104"/>
    </row>
    <row r="75" spans="1:6" x14ac:dyDescent="0.25">
      <c r="A75" s="63" t="s">
        <v>54</v>
      </c>
      <c r="B75" s="66">
        <f>F52</f>
        <v>10000</v>
      </c>
      <c r="C75" s="65">
        <f>(B75/B77)</f>
        <v>3.3170587374810052E-2</v>
      </c>
      <c r="D75" s="67"/>
      <c r="E75" s="67"/>
      <c r="F75" s="104"/>
    </row>
    <row r="76" spans="1:6" x14ac:dyDescent="0.25">
      <c r="A76" s="63" t="s">
        <v>55</v>
      </c>
      <c r="B76" s="66">
        <f>F55</f>
        <v>14593.900000000001</v>
      </c>
      <c r="C76" s="65">
        <f>(B76/B77)</f>
        <v>4.8408823508924052E-2</v>
      </c>
      <c r="D76" s="67"/>
      <c r="E76" s="67"/>
      <c r="F76" s="104"/>
    </row>
    <row r="77" spans="1:6" ht="13.5" thickBot="1" x14ac:dyDescent="0.3">
      <c r="A77" s="68" t="s">
        <v>82</v>
      </c>
      <c r="B77" s="69">
        <f>SUM(B71:B76)</f>
        <v>301471.90000000002</v>
      </c>
      <c r="C77" s="70">
        <f>SUM(C71:C76)</f>
        <v>0.99999999999999989</v>
      </c>
      <c r="D77" s="67"/>
      <c r="E77" s="67"/>
      <c r="F77" s="104"/>
    </row>
    <row r="78" spans="1:6" x14ac:dyDescent="0.25">
      <c r="A78" s="50"/>
      <c r="B78" s="49"/>
      <c r="C78" s="49"/>
      <c r="D78" s="49"/>
      <c r="E78" s="49"/>
      <c r="F78" s="104"/>
    </row>
    <row r="79" spans="1:6" x14ac:dyDescent="0.25">
      <c r="A79" s="18"/>
      <c r="B79" s="49"/>
      <c r="C79" s="49"/>
      <c r="D79" s="49"/>
      <c r="E79" s="49"/>
      <c r="F79" s="104"/>
    </row>
    <row r="80" spans="1:6" ht="13.5" thickBot="1" x14ac:dyDescent="0.3">
      <c r="A80" s="106"/>
      <c r="B80" s="107" t="s">
        <v>97</v>
      </c>
      <c r="C80" s="108"/>
      <c r="D80" s="109"/>
      <c r="E80" s="110"/>
      <c r="F80" s="104"/>
    </row>
    <row r="81" spans="1:6" x14ac:dyDescent="0.25">
      <c r="A81" s="71" t="s">
        <v>98</v>
      </c>
      <c r="B81" s="225">
        <v>20</v>
      </c>
      <c r="C81" s="225">
        <v>25</v>
      </c>
      <c r="D81" s="111">
        <v>30</v>
      </c>
      <c r="E81" s="72"/>
      <c r="F81" s="112"/>
    </row>
    <row r="82" spans="1:6" ht="13.5" thickBot="1" x14ac:dyDescent="0.3">
      <c r="A82" s="68" t="s">
        <v>99</v>
      </c>
      <c r="B82" s="69">
        <f>(F56/B81)</f>
        <v>15323.595000000001</v>
      </c>
      <c r="C82" s="69">
        <f>(F56/C81)</f>
        <v>12258.876</v>
      </c>
      <c r="D82" s="73">
        <f>(F56/D81)</f>
        <v>10215.730000000001</v>
      </c>
      <c r="E82" s="72"/>
      <c r="F82" s="112"/>
    </row>
    <row r="83" spans="1:6" x14ac:dyDescent="0.25">
      <c r="A83" s="48" t="s">
        <v>56</v>
      </c>
      <c r="B83" s="55"/>
      <c r="C83" s="55"/>
      <c r="D83" s="55"/>
      <c r="E83" s="55"/>
      <c r="F83" s="55"/>
    </row>
    <row r="84" spans="1:6" x14ac:dyDescent="0.25">
      <c r="A84" s="90"/>
      <c r="B84" s="90"/>
      <c r="C84" s="90"/>
      <c r="D84" s="90"/>
      <c r="E84" s="90"/>
      <c r="F84" s="90"/>
    </row>
    <row r="85" spans="1:6" x14ac:dyDescent="0.25">
      <c r="A85" s="90"/>
      <c r="B85" s="90"/>
      <c r="C85" s="90"/>
      <c r="D85" s="90"/>
      <c r="E85" s="90"/>
      <c r="F85" s="90"/>
    </row>
  </sheetData>
  <mergeCells count="8">
    <mergeCell ref="A17:F17"/>
    <mergeCell ref="A69:B69"/>
    <mergeCell ref="D9:E9"/>
    <mergeCell ref="D10:E10"/>
    <mergeCell ref="D11:E11"/>
    <mergeCell ref="D13:E13"/>
    <mergeCell ref="D14:E14"/>
    <mergeCell ref="D15:E15"/>
  </mergeCells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74"/>
  <sheetViews>
    <sheetView topLeftCell="A43" workbookViewId="0">
      <selection activeCell="G54" sqref="G54"/>
    </sheetView>
  </sheetViews>
  <sheetFormatPr baseColWidth="10" defaultColWidth="10.85546875" defaultRowHeight="11.25" customHeight="1" x14ac:dyDescent="0.25"/>
  <cols>
    <col min="1" max="1" width="4.42578125" style="263" customWidth="1"/>
    <col min="2" max="2" width="19.28515625" style="263" customWidth="1"/>
    <col min="3" max="3" width="27.7109375" style="263" customWidth="1"/>
    <col min="4" max="4" width="9.42578125" style="263" customWidth="1"/>
    <col min="5" max="5" width="17.85546875" style="263" customWidth="1"/>
    <col min="6" max="6" width="11" style="263" customWidth="1"/>
    <col min="7" max="7" width="15.5703125" style="263" customWidth="1"/>
    <col min="8" max="255" width="10.85546875" style="263" customWidth="1"/>
    <col min="256" max="16384" width="10.85546875" style="398"/>
  </cols>
  <sheetData>
    <row r="1" spans="1:7" ht="15" customHeight="1" x14ac:dyDescent="0.25">
      <c r="A1" s="262"/>
      <c r="B1" s="262"/>
      <c r="C1" s="262"/>
      <c r="D1" s="262"/>
      <c r="E1" s="262"/>
      <c r="F1" s="262"/>
      <c r="G1" s="262"/>
    </row>
    <row r="2" spans="1:7" ht="15" customHeight="1" x14ac:dyDescent="0.25">
      <c r="A2" s="262"/>
      <c r="B2" s="262"/>
      <c r="C2" s="262"/>
      <c r="D2" s="262"/>
      <c r="E2" s="262"/>
      <c r="F2" s="262"/>
      <c r="G2" s="262"/>
    </row>
    <row r="3" spans="1:7" ht="15" customHeight="1" x14ac:dyDescent="0.25">
      <c r="A3" s="262"/>
      <c r="B3" s="262"/>
      <c r="C3" s="262"/>
      <c r="D3" s="262"/>
      <c r="E3" s="262"/>
      <c r="F3" s="262"/>
      <c r="G3" s="262"/>
    </row>
    <row r="4" spans="1:7" ht="15" customHeight="1" x14ac:dyDescent="0.25">
      <c r="A4" s="262"/>
      <c r="B4" s="262"/>
      <c r="C4" s="262"/>
      <c r="D4" s="262"/>
      <c r="E4" s="262"/>
      <c r="F4" s="262"/>
      <c r="G4" s="262"/>
    </row>
    <row r="5" spans="1:7" ht="15" customHeight="1" x14ac:dyDescent="0.25">
      <c r="A5" s="262"/>
      <c r="B5" s="262"/>
      <c r="C5" s="262"/>
      <c r="D5" s="262"/>
      <c r="E5" s="262"/>
      <c r="F5" s="262"/>
      <c r="G5" s="262"/>
    </row>
    <row r="6" spans="1:7" ht="15" customHeight="1" x14ac:dyDescent="0.25">
      <c r="A6" s="262"/>
      <c r="B6" s="262"/>
      <c r="C6" s="262"/>
      <c r="D6" s="262"/>
      <c r="E6" s="262"/>
      <c r="F6" s="262"/>
      <c r="G6" s="262"/>
    </row>
    <row r="7" spans="1:7" ht="15" customHeight="1" x14ac:dyDescent="0.25">
      <c r="A7" s="262"/>
      <c r="B7" s="262"/>
      <c r="C7" s="262"/>
      <c r="D7" s="262"/>
      <c r="E7" s="262"/>
      <c r="F7" s="262"/>
      <c r="G7" s="262"/>
    </row>
    <row r="8" spans="1:7" ht="15" customHeight="1" x14ac:dyDescent="0.25">
      <c r="A8" s="262"/>
      <c r="B8" s="264"/>
      <c r="C8" s="265"/>
      <c r="D8" s="262"/>
      <c r="E8" s="265"/>
      <c r="F8" s="265"/>
      <c r="G8" s="265"/>
    </row>
    <row r="9" spans="1:7" ht="12" customHeight="1" x14ac:dyDescent="0.25">
      <c r="A9" s="266"/>
      <c r="B9" s="267" t="s">
        <v>0</v>
      </c>
      <c r="C9" s="268" t="s">
        <v>118</v>
      </c>
      <c r="D9" s="269"/>
      <c r="E9" s="423" t="s">
        <v>66</v>
      </c>
      <c r="F9" s="424"/>
      <c r="G9" s="270">
        <v>80</v>
      </c>
    </row>
    <row r="10" spans="1:7" ht="15" customHeight="1" x14ac:dyDescent="0.25">
      <c r="A10" s="266"/>
      <c r="B10" s="271" t="s">
        <v>1</v>
      </c>
      <c r="C10" s="272" t="s">
        <v>67</v>
      </c>
      <c r="D10" s="273"/>
      <c r="E10" s="425" t="s">
        <v>2</v>
      </c>
      <c r="F10" s="426"/>
      <c r="G10" s="274" t="s">
        <v>62</v>
      </c>
    </row>
    <row r="11" spans="1:7" ht="15" customHeight="1" x14ac:dyDescent="0.25">
      <c r="A11" s="266"/>
      <c r="B11" s="271" t="s">
        <v>3</v>
      </c>
      <c r="C11" s="274" t="s">
        <v>4</v>
      </c>
      <c r="D11" s="273"/>
      <c r="E11" s="425" t="s">
        <v>68</v>
      </c>
      <c r="F11" s="426"/>
      <c r="G11" s="275">
        <v>4500</v>
      </c>
    </row>
    <row r="12" spans="1:7" ht="15" customHeight="1" x14ac:dyDescent="0.25">
      <c r="A12" s="266"/>
      <c r="B12" s="271" t="s">
        <v>5</v>
      </c>
      <c r="C12" s="276" t="s">
        <v>6</v>
      </c>
      <c r="D12" s="273"/>
      <c r="E12" s="277" t="s">
        <v>7</v>
      </c>
      <c r="F12" s="278"/>
      <c r="G12" s="248">
        <f>G11*G9</f>
        <v>360000</v>
      </c>
    </row>
    <row r="13" spans="1:7" ht="15" customHeight="1" x14ac:dyDescent="0.25">
      <c r="A13" s="266"/>
      <c r="B13" s="271" t="s">
        <v>8</v>
      </c>
      <c r="C13" s="274" t="s">
        <v>58</v>
      </c>
      <c r="D13" s="273"/>
      <c r="E13" s="425" t="s">
        <v>10</v>
      </c>
      <c r="F13" s="426"/>
      <c r="G13" s="274" t="s">
        <v>69</v>
      </c>
    </row>
    <row r="14" spans="1:7" ht="15" customHeight="1" x14ac:dyDescent="0.25">
      <c r="A14" s="266"/>
      <c r="B14" s="271" t="s">
        <v>11</v>
      </c>
      <c r="C14" s="274" t="s">
        <v>61</v>
      </c>
      <c r="D14" s="273"/>
      <c r="E14" s="425" t="s">
        <v>70</v>
      </c>
      <c r="F14" s="426"/>
      <c r="G14" s="274" t="s">
        <v>62</v>
      </c>
    </row>
    <row r="15" spans="1:7" ht="15" customHeight="1" x14ac:dyDescent="0.25">
      <c r="A15" s="266"/>
      <c r="B15" s="271" t="s">
        <v>12</v>
      </c>
      <c r="C15" s="280" t="s">
        <v>100</v>
      </c>
      <c r="D15" s="273"/>
      <c r="E15" s="427" t="s">
        <v>13</v>
      </c>
      <c r="F15" s="428"/>
      <c r="G15" s="276" t="s">
        <v>71</v>
      </c>
    </row>
    <row r="16" spans="1:7" ht="12" customHeight="1" x14ac:dyDescent="0.25">
      <c r="A16" s="262"/>
      <c r="B16" s="281"/>
      <c r="C16" s="282"/>
      <c r="D16" s="283"/>
      <c r="E16" s="284"/>
      <c r="F16" s="284"/>
      <c r="G16" s="285"/>
    </row>
    <row r="17" spans="1:7" ht="12" customHeight="1" x14ac:dyDescent="0.25">
      <c r="A17" s="286"/>
      <c r="B17" s="419" t="s">
        <v>72</v>
      </c>
      <c r="C17" s="420"/>
      <c r="D17" s="420"/>
      <c r="E17" s="420"/>
      <c r="F17" s="420"/>
      <c r="G17" s="420"/>
    </row>
    <row r="18" spans="1:7" ht="12" customHeight="1" x14ac:dyDescent="0.25">
      <c r="A18" s="262"/>
      <c r="B18" s="287"/>
      <c r="C18" s="288"/>
      <c r="D18" s="288"/>
      <c r="E18" s="288"/>
      <c r="F18" s="289"/>
      <c r="G18" s="289"/>
    </row>
    <row r="19" spans="1:7" ht="12" customHeight="1" x14ac:dyDescent="0.25">
      <c r="A19" s="266"/>
      <c r="B19" s="290" t="s">
        <v>14</v>
      </c>
      <c r="C19" s="291"/>
      <c r="D19" s="292"/>
      <c r="E19" s="292"/>
      <c r="F19" s="292"/>
      <c r="G19" s="292"/>
    </row>
    <row r="20" spans="1:7" ht="24" customHeight="1" x14ac:dyDescent="0.25">
      <c r="A20" s="286"/>
      <c r="B20" s="293" t="s">
        <v>15</v>
      </c>
      <c r="C20" s="293" t="s">
        <v>16</v>
      </c>
      <c r="D20" s="293" t="s">
        <v>17</v>
      </c>
      <c r="E20" s="293" t="s">
        <v>18</v>
      </c>
      <c r="F20" s="293" t="s">
        <v>19</v>
      </c>
      <c r="G20" s="293" t="s">
        <v>20</v>
      </c>
    </row>
    <row r="21" spans="1:7" ht="15" x14ac:dyDescent="0.25">
      <c r="A21" s="286"/>
      <c r="B21" s="294" t="s">
        <v>73</v>
      </c>
      <c r="C21" s="295" t="s">
        <v>21</v>
      </c>
      <c r="D21" s="296">
        <v>2</v>
      </c>
      <c r="E21" s="297" t="s">
        <v>62</v>
      </c>
      <c r="F21" s="279">
        <v>25000</v>
      </c>
      <c r="G21" s="279">
        <f>D21*F21</f>
        <v>50000</v>
      </c>
    </row>
    <row r="22" spans="1:7" ht="12.75" customHeight="1" x14ac:dyDescent="0.25">
      <c r="A22" s="286"/>
      <c r="B22" s="298" t="s">
        <v>22</v>
      </c>
      <c r="C22" s="299"/>
      <c r="D22" s="299"/>
      <c r="E22" s="299"/>
      <c r="F22" s="300"/>
      <c r="G22" s="301">
        <f>SUM(G21:G21)</f>
        <v>50000</v>
      </c>
    </row>
    <row r="23" spans="1:7" ht="12" customHeight="1" x14ac:dyDescent="0.25">
      <c r="A23" s="262"/>
      <c r="B23" s="287"/>
      <c r="C23" s="289"/>
      <c r="D23" s="289"/>
      <c r="E23" s="289"/>
      <c r="F23" s="302"/>
      <c r="G23" s="302"/>
    </row>
    <row r="24" spans="1:7" ht="12" customHeight="1" x14ac:dyDescent="0.25">
      <c r="A24" s="266"/>
      <c r="B24" s="303" t="s">
        <v>23</v>
      </c>
      <c r="C24" s="304"/>
      <c r="D24" s="305"/>
      <c r="E24" s="305"/>
      <c r="F24" s="306"/>
      <c r="G24" s="306"/>
    </row>
    <row r="25" spans="1:7" ht="24" customHeight="1" x14ac:dyDescent="0.25">
      <c r="A25" s="266"/>
      <c r="B25" s="307" t="s">
        <v>15</v>
      </c>
      <c r="C25" s="308" t="s">
        <v>16</v>
      </c>
      <c r="D25" s="308" t="s">
        <v>17</v>
      </c>
      <c r="E25" s="307" t="s">
        <v>18</v>
      </c>
      <c r="F25" s="308" t="s">
        <v>19</v>
      </c>
      <c r="G25" s="307" t="s">
        <v>20</v>
      </c>
    </row>
    <row r="26" spans="1:7" ht="12" customHeight="1" x14ac:dyDescent="0.25">
      <c r="A26" s="266"/>
      <c r="B26" s="309"/>
      <c r="C26" s="310" t="s">
        <v>119</v>
      </c>
      <c r="D26" s="310"/>
      <c r="E26" s="310"/>
      <c r="F26" s="309"/>
      <c r="G26" s="309"/>
    </row>
    <row r="27" spans="1:7" ht="12" customHeight="1" x14ac:dyDescent="0.25">
      <c r="A27" s="266"/>
      <c r="B27" s="311" t="s">
        <v>24</v>
      </c>
      <c r="C27" s="312"/>
      <c r="D27" s="312"/>
      <c r="E27" s="312"/>
      <c r="F27" s="313"/>
      <c r="G27" s="313"/>
    </row>
    <row r="28" spans="1:7" ht="12" customHeight="1" x14ac:dyDescent="0.25">
      <c r="A28" s="262"/>
      <c r="B28" s="314"/>
      <c r="C28" s="315"/>
      <c r="D28" s="315"/>
      <c r="E28" s="315"/>
      <c r="F28" s="316"/>
      <c r="G28" s="316"/>
    </row>
    <row r="29" spans="1:7" ht="12" customHeight="1" x14ac:dyDescent="0.25">
      <c r="A29" s="266"/>
      <c r="B29" s="303" t="s">
        <v>25</v>
      </c>
      <c r="C29" s="304"/>
      <c r="D29" s="305"/>
      <c r="E29" s="305"/>
      <c r="F29" s="306"/>
      <c r="G29" s="306"/>
    </row>
    <row r="30" spans="1:7" ht="24" customHeight="1" x14ac:dyDescent="0.25">
      <c r="A30" s="266"/>
      <c r="B30" s="317" t="s">
        <v>15</v>
      </c>
      <c r="C30" s="317" t="s">
        <v>16</v>
      </c>
      <c r="D30" s="317" t="s">
        <v>17</v>
      </c>
      <c r="E30" s="317" t="s">
        <v>18</v>
      </c>
      <c r="F30" s="318" t="s">
        <v>19</v>
      </c>
      <c r="G30" s="317" t="s">
        <v>20</v>
      </c>
    </row>
    <row r="31" spans="1:7" ht="12.75" customHeight="1" x14ac:dyDescent="0.25">
      <c r="A31" s="286"/>
      <c r="B31" s="297"/>
      <c r="C31" s="295" t="s">
        <v>26</v>
      </c>
      <c r="D31" s="296"/>
      <c r="E31" s="276"/>
      <c r="F31" s="279">
        <v>0</v>
      </c>
      <c r="G31" s="279">
        <f t="shared" ref="G31" si="0">(D31*F31)</f>
        <v>0</v>
      </c>
    </row>
    <row r="32" spans="1:7" ht="12.75" customHeight="1" x14ac:dyDescent="0.25">
      <c r="A32" s="266"/>
      <c r="B32" s="319" t="s">
        <v>27</v>
      </c>
      <c r="C32" s="320"/>
      <c r="D32" s="320"/>
      <c r="E32" s="320"/>
      <c r="F32" s="321"/>
      <c r="G32" s="322">
        <f>SUM(G31:G31)</f>
        <v>0</v>
      </c>
    </row>
    <row r="33" spans="1:11" ht="12" customHeight="1" x14ac:dyDescent="0.25">
      <c r="A33" s="262"/>
      <c r="B33" s="314"/>
      <c r="C33" s="315"/>
      <c r="D33" s="315"/>
      <c r="E33" s="315"/>
      <c r="F33" s="316"/>
      <c r="G33" s="316"/>
    </row>
    <row r="34" spans="1:11" ht="12" customHeight="1" x14ac:dyDescent="0.25">
      <c r="A34" s="266"/>
      <c r="B34" s="303" t="s">
        <v>28</v>
      </c>
      <c r="C34" s="304"/>
      <c r="D34" s="305"/>
      <c r="E34" s="305"/>
      <c r="F34" s="306"/>
      <c r="G34" s="306"/>
    </row>
    <row r="35" spans="1:11" ht="24" customHeight="1" x14ac:dyDescent="0.25">
      <c r="A35" s="266"/>
      <c r="B35" s="318" t="s">
        <v>29</v>
      </c>
      <c r="C35" s="318" t="s">
        <v>30</v>
      </c>
      <c r="D35" s="318" t="s">
        <v>31</v>
      </c>
      <c r="E35" s="318" t="s">
        <v>18</v>
      </c>
      <c r="F35" s="318" t="s">
        <v>19</v>
      </c>
      <c r="G35" s="318" t="s">
        <v>20</v>
      </c>
      <c r="K35" s="323"/>
    </row>
    <row r="36" spans="1:11" ht="12.75" customHeight="1" x14ac:dyDescent="0.25">
      <c r="A36" s="286"/>
      <c r="B36" s="324" t="s">
        <v>75</v>
      </c>
      <c r="C36" s="325" t="s">
        <v>63</v>
      </c>
      <c r="D36" s="326">
        <v>6</v>
      </c>
      <c r="E36" s="327" t="s">
        <v>76</v>
      </c>
      <c r="F36" s="328">
        <v>7500</v>
      </c>
      <c r="G36" s="328">
        <f>(D36*F36)</f>
        <v>45000</v>
      </c>
      <c r="K36" s="323"/>
    </row>
    <row r="37" spans="1:11" ht="12.75" customHeight="1" x14ac:dyDescent="0.25">
      <c r="A37" s="286"/>
      <c r="B37" s="277" t="s">
        <v>77</v>
      </c>
      <c r="C37" s="329" t="s">
        <v>64</v>
      </c>
      <c r="D37" s="330">
        <v>1</v>
      </c>
      <c r="E37" s="327" t="s">
        <v>78</v>
      </c>
      <c r="F37" s="328">
        <v>20000</v>
      </c>
      <c r="G37" s="328">
        <f>(D37*F37)</f>
        <v>20000</v>
      </c>
    </row>
    <row r="38" spans="1:11" ht="13.5" customHeight="1" x14ac:dyDescent="0.25">
      <c r="A38" s="266"/>
      <c r="B38" s="331" t="s">
        <v>32</v>
      </c>
      <c r="C38" s="332"/>
      <c r="D38" s="332"/>
      <c r="E38" s="332"/>
      <c r="F38" s="333"/>
      <c r="G38" s="334">
        <f>SUM(G36:G37)</f>
        <v>65000</v>
      </c>
    </row>
    <row r="39" spans="1:11" ht="12" customHeight="1" x14ac:dyDescent="0.25">
      <c r="A39" s="262"/>
      <c r="B39" s="314"/>
      <c r="C39" s="315"/>
      <c r="D39" s="315"/>
      <c r="E39" s="335"/>
      <c r="F39" s="316"/>
      <c r="G39" s="316"/>
    </row>
    <row r="40" spans="1:11" ht="12" customHeight="1" x14ac:dyDescent="0.25">
      <c r="A40" s="266"/>
      <c r="B40" s="303" t="s">
        <v>33</v>
      </c>
      <c r="C40" s="304"/>
      <c r="D40" s="305"/>
      <c r="E40" s="305"/>
      <c r="F40" s="306"/>
      <c r="G40" s="306"/>
    </row>
    <row r="41" spans="1:11" ht="24" customHeight="1" x14ac:dyDescent="0.25">
      <c r="A41" s="266"/>
      <c r="B41" s="317" t="s">
        <v>34</v>
      </c>
      <c r="C41" s="318" t="s">
        <v>30</v>
      </c>
      <c r="D41" s="318" t="s">
        <v>31</v>
      </c>
      <c r="E41" s="317" t="s">
        <v>18</v>
      </c>
      <c r="F41" s="318" t="s">
        <v>19</v>
      </c>
      <c r="G41" s="317" t="s">
        <v>20</v>
      </c>
    </row>
    <row r="42" spans="1:11" ht="12.75" customHeight="1" x14ac:dyDescent="0.25">
      <c r="A42" s="286"/>
      <c r="B42" s="297"/>
      <c r="C42" s="329"/>
      <c r="D42" s="328"/>
      <c r="E42" s="295"/>
      <c r="F42" s="336"/>
      <c r="G42" s="328"/>
    </row>
    <row r="43" spans="1:11" ht="13.5" customHeight="1" x14ac:dyDescent="0.25">
      <c r="A43" s="266"/>
      <c r="B43" s="337" t="s">
        <v>35</v>
      </c>
      <c r="C43" s="338"/>
      <c r="D43" s="338"/>
      <c r="E43" s="338"/>
      <c r="F43" s="339"/>
      <c r="G43" s="340">
        <f>SUM(G42)</f>
        <v>0</v>
      </c>
    </row>
    <row r="44" spans="1:11" ht="12" customHeight="1" x14ac:dyDescent="0.25">
      <c r="A44" s="262"/>
      <c r="B44" s="341"/>
      <c r="C44" s="341"/>
      <c r="D44" s="341"/>
      <c r="E44" s="341"/>
      <c r="F44" s="342"/>
      <c r="G44" s="342"/>
    </row>
    <row r="45" spans="1:11" ht="12" customHeight="1" x14ac:dyDescent="0.25">
      <c r="A45" s="343"/>
      <c r="B45" s="344" t="s">
        <v>36</v>
      </c>
      <c r="C45" s="345"/>
      <c r="D45" s="345"/>
      <c r="E45" s="345"/>
      <c r="F45" s="345"/>
      <c r="G45" s="346">
        <f>G22+G32+G38+G43</f>
        <v>115000</v>
      </c>
    </row>
    <row r="46" spans="1:11" ht="12" customHeight="1" x14ac:dyDescent="0.25">
      <c r="A46" s="343"/>
      <c r="B46" s="347" t="s">
        <v>37</v>
      </c>
      <c r="C46" s="348"/>
      <c r="D46" s="348"/>
      <c r="E46" s="348"/>
      <c r="F46" s="348"/>
      <c r="G46" s="349">
        <f>G45*0.05</f>
        <v>5750</v>
      </c>
    </row>
    <row r="47" spans="1:11" ht="12" customHeight="1" x14ac:dyDescent="0.25">
      <c r="A47" s="343"/>
      <c r="B47" s="350" t="s">
        <v>38</v>
      </c>
      <c r="C47" s="351"/>
      <c r="D47" s="351"/>
      <c r="E47" s="351"/>
      <c r="F47" s="351"/>
      <c r="G47" s="352">
        <f>G46+G45</f>
        <v>120750</v>
      </c>
      <c r="H47" s="402"/>
    </row>
    <row r="48" spans="1:11" ht="12" customHeight="1" x14ac:dyDescent="0.25">
      <c r="A48" s="343"/>
      <c r="B48" s="347" t="s">
        <v>39</v>
      </c>
      <c r="C48" s="348"/>
      <c r="D48" s="348"/>
      <c r="E48" s="348"/>
      <c r="F48" s="348"/>
      <c r="G48" s="349">
        <f>G12</f>
        <v>360000</v>
      </c>
    </row>
    <row r="49" spans="1:7" ht="12" customHeight="1" x14ac:dyDescent="0.25">
      <c r="A49" s="343"/>
      <c r="B49" s="353" t="s">
        <v>40</v>
      </c>
      <c r="C49" s="354"/>
      <c r="D49" s="354"/>
      <c r="E49" s="354"/>
      <c r="F49" s="354"/>
      <c r="G49" s="355">
        <f>G48-G47</f>
        <v>239250</v>
      </c>
    </row>
    <row r="50" spans="1:7" ht="12" customHeight="1" x14ac:dyDescent="0.25">
      <c r="A50" s="343"/>
      <c r="B50" s="356" t="s">
        <v>59</v>
      </c>
      <c r="C50" s="357"/>
      <c r="D50" s="357"/>
      <c r="E50" s="357"/>
      <c r="F50" s="357"/>
      <c r="G50" s="358"/>
    </row>
    <row r="51" spans="1:7" ht="12.75" customHeight="1" thickBot="1" x14ac:dyDescent="0.3">
      <c r="A51" s="343"/>
      <c r="B51" s="359"/>
      <c r="C51" s="357"/>
      <c r="D51" s="357"/>
      <c r="E51" s="357"/>
      <c r="F51" s="357"/>
      <c r="G51" s="358"/>
    </row>
    <row r="52" spans="1:7" ht="12" customHeight="1" x14ac:dyDescent="0.25">
      <c r="A52" s="343"/>
      <c r="B52" s="360" t="s">
        <v>60</v>
      </c>
      <c r="C52" s="361"/>
      <c r="D52" s="361"/>
      <c r="E52" s="361"/>
      <c r="F52" s="362"/>
      <c r="G52" s="358"/>
    </row>
    <row r="53" spans="1:7" ht="12" customHeight="1" x14ac:dyDescent="0.25">
      <c r="A53" s="343"/>
      <c r="B53" s="363" t="s">
        <v>43</v>
      </c>
      <c r="C53" s="364"/>
      <c r="D53" s="364"/>
      <c r="E53" s="364"/>
      <c r="F53" s="365"/>
      <c r="G53" s="358"/>
    </row>
    <row r="54" spans="1:7" ht="12" customHeight="1" x14ac:dyDescent="0.25">
      <c r="A54" s="343"/>
      <c r="B54" s="363" t="s">
        <v>44</v>
      </c>
      <c r="C54" s="364"/>
      <c r="D54" s="364"/>
      <c r="E54" s="364"/>
      <c r="F54" s="365"/>
      <c r="G54" s="358"/>
    </row>
    <row r="55" spans="1:7" ht="12" customHeight="1" x14ac:dyDescent="0.25">
      <c r="A55" s="343"/>
      <c r="B55" s="363" t="s">
        <v>45</v>
      </c>
      <c r="C55" s="364"/>
      <c r="D55" s="364"/>
      <c r="E55" s="364"/>
      <c r="F55" s="365"/>
      <c r="G55" s="358"/>
    </row>
    <row r="56" spans="1:7" ht="12" customHeight="1" x14ac:dyDescent="0.25">
      <c r="A56" s="343"/>
      <c r="B56" s="363" t="s">
        <v>46</v>
      </c>
      <c r="C56" s="364"/>
      <c r="D56" s="364"/>
      <c r="E56" s="364"/>
      <c r="F56" s="365"/>
      <c r="G56" s="358"/>
    </row>
    <row r="57" spans="1:7" ht="12" customHeight="1" x14ac:dyDescent="0.25">
      <c r="A57" s="343"/>
      <c r="B57" s="363" t="s">
        <v>47</v>
      </c>
      <c r="C57" s="364"/>
      <c r="D57" s="364"/>
      <c r="E57" s="364"/>
      <c r="F57" s="365"/>
      <c r="G57" s="358"/>
    </row>
    <row r="58" spans="1:7" ht="12.75" customHeight="1" thickBot="1" x14ac:dyDescent="0.3">
      <c r="A58" s="343"/>
      <c r="B58" s="366" t="s">
        <v>48</v>
      </c>
      <c r="C58" s="367"/>
      <c r="D58" s="367"/>
      <c r="E58" s="367"/>
      <c r="F58" s="368"/>
      <c r="G58" s="358"/>
    </row>
    <row r="59" spans="1:7" ht="12.75" customHeight="1" x14ac:dyDescent="0.25">
      <c r="A59" s="343"/>
      <c r="B59" s="369"/>
      <c r="C59" s="364"/>
      <c r="D59" s="364"/>
      <c r="E59" s="364"/>
      <c r="F59" s="364"/>
      <c r="G59" s="358"/>
    </row>
    <row r="60" spans="1:7" ht="15" customHeight="1" thickBot="1" x14ac:dyDescent="0.3">
      <c r="A60" s="343"/>
      <c r="B60" s="421" t="s">
        <v>49</v>
      </c>
      <c r="C60" s="422"/>
      <c r="D60" s="370"/>
      <c r="E60" s="371"/>
      <c r="F60" s="371"/>
      <c r="G60" s="358"/>
    </row>
    <row r="61" spans="1:7" ht="12" customHeight="1" x14ac:dyDescent="0.25">
      <c r="A61" s="343"/>
      <c r="B61" s="372" t="s">
        <v>34</v>
      </c>
      <c r="C61" s="373" t="s">
        <v>81</v>
      </c>
      <c r="D61" s="374" t="s">
        <v>50</v>
      </c>
      <c r="E61" s="371"/>
      <c r="F61" s="371"/>
      <c r="G61" s="358"/>
    </row>
    <row r="62" spans="1:7" ht="12" customHeight="1" x14ac:dyDescent="0.25">
      <c r="A62" s="343"/>
      <c r="B62" s="375" t="s">
        <v>51</v>
      </c>
      <c r="C62" s="376">
        <v>30000</v>
      </c>
      <c r="D62" s="377">
        <f>(C62/C68)</f>
        <v>0.35518931590537756</v>
      </c>
      <c r="E62" s="371"/>
      <c r="F62" s="371"/>
      <c r="G62" s="358"/>
    </row>
    <row r="63" spans="1:7" ht="12" customHeight="1" x14ac:dyDescent="0.25">
      <c r="A63" s="343"/>
      <c r="B63" s="375" t="s">
        <v>52</v>
      </c>
      <c r="C63" s="378">
        <v>0</v>
      </c>
      <c r="D63" s="377">
        <v>0</v>
      </c>
      <c r="E63" s="371"/>
      <c r="F63" s="371"/>
      <c r="G63" s="358"/>
    </row>
    <row r="64" spans="1:7" ht="12" customHeight="1" x14ac:dyDescent="0.25">
      <c r="A64" s="343"/>
      <c r="B64" s="375" t="s">
        <v>53</v>
      </c>
      <c r="C64" s="376">
        <v>0</v>
      </c>
      <c r="D64" s="377">
        <f>(C64/C68)</f>
        <v>0</v>
      </c>
      <c r="E64" s="371"/>
      <c r="F64" s="371"/>
      <c r="G64" s="358"/>
    </row>
    <row r="65" spans="1:7" ht="12" customHeight="1" x14ac:dyDescent="0.25">
      <c r="A65" s="343"/>
      <c r="B65" s="375" t="s">
        <v>29</v>
      </c>
      <c r="C65" s="376">
        <v>6962</v>
      </c>
      <c r="D65" s="377">
        <f>(C65/C68)</f>
        <v>8.2427600577774623E-2</v>
      </c>
      <c r="E65" s="371"/>
      <c r="F65" s="371"/>
      <c r="G65" s="358"/>
    </row>
    <row r="66" spans="1:7" ht="12" customHeight="1" x14ac:dyDescent="0.25">
      <c r="A66" s="343"/>
      <c r="B66" s="375" t="s">
        <v>54</v>
      </c>
      <c r="C66" s="379">
        <v>2500</v>
      </c>
      <c r="D66" s="377">
        <f>(C66/C68)</f>
        <v>2.9599109658781465E-2</v>
      </c>
      <c r="E66" s="380"/>
      <c r="F66" s="380"/>
      <c r="G66" s="358"/>
    </row>
    <row r="67" spans="1:7" ht="12" customHeight="1" x14ac:dyDescent="0.25">
      <c r="A67" s="343"/>
      <c r="B67" s="375" t="s">
        <v>55</v>
      </c>
      <c r="C67" s="379">
        <v>45000</v>
      </c>
      <c r="D67" s="377">
        <f>(C67/C68)</f>
        <v>0.53278397385806631</v>
      </c>
      <c r="E67" s="380"/>
      <c r="F67" s="380"/>
      <c r="G67" s="358"/>
    </row>
    <row r="68" spans="1:7" ht="12.75" customHeight="1" thickBot="1" x14ac:dyDescent="0.3">
      <c r="A68" s="343"/>
      <c r="B68" s="381" t="s">
        <v>82</v>
      </c>
      <c r="C68" s="382">
        <f>SUM(C62:C67)</f>
        <v>84462</v>
      </c>
      <c r="D68" s="383">
        <f>SUM(D62:D67)</f>
        <v>1</v>
      </c>
      <c r="E68" s="380"/>
      <c r="F68" s="380"/>
      <c r="G68" s="358"/>
    </row>
    <row r="69" spans="1:7" ht="12" customHeight="1" x14ac:dyDescent="0.25">
      <c r="A69" s="343"/>
      <c r="B69" s="359"/>
      <c r="C69" s="357"/>
      <c r="D69" s="357"/>
      <c r="E69" s="357"/>
      <c r="F69" s="357"/>
      <c r="G69" s="358"/>
    </row>
    <row r="70" spans="1:7" ht="12.75" customHeight="1" x14ac:dyDescent="0.25">
      <c r="A70" s="343"/>
      <c r="B70" s="384"/>
      <c r="C70" s="357"/>
      <c r="D70" s="357"/>
      <c r="E70" s="357"/>
      <c r="F70" s="357"/>
      <c r="G70" s="358"/>
    </row>
    <row r="71" spans="1:7" ht="12" customHeight="1" thickBot="1" x14ac:dyDescent="0.3">
      <c r="A71" s="385"/>
      <c r="B71" s="386"/>
      <c r="C71" s="387" t="s">
        <v>120</v>
      </c>
      <c r="D71" s="388"/>
      <c r="E71" s="389"/>
      <c r="F71" s="390"/>
      <c r="G71" s="358"/>
    </row>
    <row r="72" spans="1:7" ht="12" customHeight="1" x14ac:dyDescent="0.25">
      <c r="A72" s="343"/>
      <c r="B72" s="391" t="s">
        <v>84</v>
      </c>
      <c r="C72" s="392">
        <v>40</v>
      </c>
      <c r="D72" s="392">
        <v>45</v>
      </c>
      <c r="E72" s="393">
        <v>50</v>
      </c>
      <c r="F72" s="394"/>
      <c r="G72" s="395"/>
    </row>
    <row r="73" spans="1:7" ht="12.75" customHeight="1" thickBot="1" x14ac:dyDescent="0.3">
      <c r="A73" s="343"/>
      <c r="B73" s="381" t="s">
        <v>121</v>
      </c>
      <c r="C73" s="382">
        <f>(G47/C72)</f>
        <v>3018.75</v>
      </c>
      <c r="D73" s="382">
        <f>(G47/D72)</f>
        <v>2683.3333333333335</v>
      </c>
      <c r="E73" s="396">
        <f>(G47/E72)</f>
        <v>2415</v>
      </c>
      <c r="F73" s="394"/>
      <c r="G73" s="395"/>
    </row>
    <row r="74" spans="1:7" ht="15.6" customHeight="1" x14ac:dyDescent="0.25">
      <c r="A74" s="343"/>
      <c r="B74" s="397" t="s">
        <v>56</v>
      </c>
      <c r="C74" s="364"/>
      <c r="D74" s="364"/>
      <c r="E74" s="364"/>
      <c r="F74" s="364"/>
      <c r="G74" s="364"/>
    </row>
  </sheetData>
  <mergeCells count="8">
    <mergeCell ref="B17:G17"/>
    <mergeCell ref="B60:C60"/>
    <mergeCell ref="E9:F9"/>
    <mergeCell ref="E10:F10"/>
    <mergeCell ref="E11:F11"/>
    <mergeCell ref="E13:F13"/>
    <mergeCell ref="E14:F14"/>
    <mergeCell ref="E15:F15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39697061E5B77846A271EEEC38A073E3" ma:contentTypeVersion="5" ma:contentTypeDescription="Crear nuevo documento." ma:contentTypeScope="" ma:versionID="83413000aafb0561bbf8bb694dbe809c">
  <xsd:schema xmlns:xsd="http://www.w3.org/2001/XMLSchema" xmlns:xs="http://www.w3.org/2001/XMLSchema" xmlns:p="http://schemas.microsoft.com/office/2006/metadata/properties" xmlns:ns2="10b82782-c0f5-416e-ae65-72e3340045c9" xmlns:ns3="bea4a5c6-dd9c-492d-ab53-e1e14423e944" targetNamespace="http://schemas.microsoft.com/office/2006/metadata/properties" ma:root="true" ma:fieldsID="823bca940db09a32b4996d051500f313" ns2:_="" ns3:_="">
    <xsd:import namespace="10b82782-c0f5-416e-ae65-72e3340045c9"/>
    <xsd:import namespace="bea4a5c6-dd9c-492d-ab53-e1e14423e94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0b82782-c0f5-416e-ae65-72e3340045c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ea4a5c6-dd9c-492d-ab53-e1e14423e944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D81C686-E065-4E69-8D96-6E91B40CFFF4}">
  <ds:schemaRefs>
    <ds:schemaRef ds:uri="http://www.w3.org/XML/1998/namespace"/>
    <ds:schemaRef ds:uri="http://schemas.openxmlformats.org/package/2006/metadata/core-properties"/>
    <ds:schemaRef ds:uri="http://schemas.microsoft.com/office/infopath/2007/PartnerControls"/>
    <ds:schemaRef ds:uri="http://schemas.microsoft.com/office/2006/metadata/properties"/>
    <ds:schemaRef ds:uri="http://purl.org/dc/terms/"/>
    <ds:schemaRef ds:uri="http://purl.org/dc/elements/1.1/"/>
    <ds:schemaRef ds:uri="http://schemas.microsoft.com/office/2006/documentManagement/types"/>
    <ds:schemaRef ds:uri="bea4a5c6-dd9c-492d-ab53-e1e14423e944"/>
    <ds:schemaRef ds:uri="10b82782-c0f5-416e-ae65-72e3340045c9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4715097A-80C9-4C47-B7F3-9CD57072766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0b82782-c0f5-416e-ae65-72e3340045c9"/>
    <ds:schemaRef ds:uri="bea4a5c6-dd9c-492d-ab53-e1e14423e94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06FB330-2E6C-4BE1-8F6B-77DB3C19262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Bovinos</vt:lpstr>
      <vt:lpstr>Caprinos Tradicional (Queso)</vt:lpstr>
      <vt:lpstr>Caprinos Semiestabulado (Queso)</vt:lpstr>
      <vt:lpstr>Ovino 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Enrique Veas Ledezma</dc:creator>
  <cp:keywords/>
  <dc:description/>
  <cp:lastModifiedBy>Rioseco Ventura Victor Manuel</cp:lastModifiedBy>
  <cp:revision/>
  <cp:lastPrinted>2022-12-21T15:05:54Z</cp:lastPrinted>
  <dcterms:created xsi:type="dcterms:W3CDTF">2020-11-27T12:49:26Z</dcterms:created>
  <dcterms:modified xsi:type="dcterms:W3CDTF">2023-05-03T20:17:02Z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0x01010039697061E5B77846A271EEEC38A073E3</vt:lpwstr>
  </property>
</Properties>
</file>