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eliza\OneDrive - INDAP\Escritorio\INDAP Área Coelemu\2023\CRÉDITOS\FICHAS TÉCNICAS 2023\"/>
    </mc:Choice>
  </mc:AlternateContent>
  <bookViews>
    <workbookView xWindow="0" yWindow="0" windowWidth="20490" windowHeight="7155"/>
  </bookViews>
  <sheets>
    <sheet name="b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1" i="1" l="1"/>
  <c r="G30" i="1"/>
  <c r="G12" i="1"/>
  <c r="C60" i="1" l="1"/>
  <c r="D57" i="1" s="1"/>
  <c r="G23" i="1"/>
  <c r="G22" i="1"/>
  <c r="G21" i="1"/>
  <c r="G40" i="1"/>
  <c r="D54" i="1" l="1"/>
  <c r="D58" i="1"/>
  <c r="D59" i="1"/>
  <c r="G24" i="1"/>
  <c r="D56" i="1"/>
  <c r="G34" i="1"/>
  <c r="G37" i="1" l="1"/>
  <c r="G38" i="1" s="1"/>
  <c r="G39" i="1" s="1"/>
  <c r="D65" i="1" s="1"/>
  <c r="D60" i="1"/>
  <c r="G41" i="1" l="1"/>
  <c r="C65" i="1"/>
  <c r="E65" i="1"/>
</calcChain>
</file>

<file path=xl/sharedStrings.xml><?xml version="1.0" encoding="utf-8"?>
<sst xmlns="http://schemas.openxmlformats.org/spreadsheetml/2006/main" count="87" uniqueCount="77">
  <si>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</si>
  <si>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</si>
  <si>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</si>
  <si>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</si>
  <si>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</si>
  <si>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</si>
  <si>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</si>
  <si>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</si>
  <si>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</si>
  <si>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</si>
  <si>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</si>
  <si>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</si>
  <si>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</si>
  <si>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</si>
  <si>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</si>
  <si>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</si>
  <si>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</si>
  <si>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</si>
  <si>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</si>
  <si>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</si>
  <si>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</si>
  <si>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</si>
  <si>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Agosto-Septiembre</t>
  </si>
  <si>
    <t>INSUMOS</t>
  </si>
  <si>
    <t>Insumos</t>
  </si>
  <si>
    <t>Unidad (Kg/l/u)</t>
  </si>
  <si>
    <t>Cantidad (Kg/l/u)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</si>
  <si>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</si>
  <si>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</si>
  <si>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</si>
  <si>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</si>
  <si>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</si>
  <si>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</si>
  <si>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</si>
  <si>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</si>
  <si>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</si>
  <si>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</si>
  <si>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</si>
  <si>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</si>
  <si>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</si>
  <si>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</si>
  <si>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</si>
  <si>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</si>
  <si>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</si>
  <si>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</si>
  <si>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</si>
  <si>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</si>
  <si>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</si>
  <si>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</si>
  <si>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</si>
  <si>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Bovinos</t>
  </si>
  <si>
    <t>Criollo</t>
  </si>
  <si>
    <t>MEDIO</t>
  </si>
  <si>
    <t>ÑUBLE</t>
  </si>
  <si>
    <t>COELEMU</t>
  </si>
  <si>
    <t>TODAS</t>
  </si>
  <si>
    <t>Mercado Local</t>
  </si>
  <si>
    <t>SEQUÍA</t>
  </si>
  <si>
    <t>Desparasitación</t>
  </si>
  <si>
    <t>Abril-Septiembre</t>
  </si>
  <si>
    <t>Alimentación Suplementario</t>
  </si>
  <si>
    <t>Septiembre</t>
  </si>
  <si>
    <t>Vacunación</t>
  </si>
  <si>
    <t>Agosto</t>
  </si>
  <si>
    <t>FARMACOS</t>
  </si>
  <si>
    <t>Clostribac 8</t>
  </si>
  <si>
    <t>cc</t>
  </si>
  <si>
    <t>Antiparasitario</t>
  </si>
  <si>
    <t>ALIMENTACION</t>
  </si>
  <si>
    <t>Fardo Trebol</t>
  </si>
  <si>
    <t>PRECIO ESPERADO ($/kg)</t>
  </si>
  <si>
    <t>ESCENARIOS COSTO UNITARIO  ($/kg)</t>
  </si>
  <si>
    <t>Rendimiento (kg/hà)</t>
  </si>
  <si>
    <t>Costo unitario ($/kg) (*)</t>
  </si>
  <si>
    <t>RENDIMIENTO (kg/animal.)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</si>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</sst>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21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vertical="center" wrapText="1"/>
    </xf>
    <xf numFmtId="0" fontId="6" fillId="10" borderId="55" xfId="0" applyFont="1" applyFill="1" applyBorder="1" applyAlignment="1">
      <alignment horizontal="right" wrapText="1"/>
    </xf>
    <xf numFmtId="0" fontId="1" fillId="2" borderId="7" xfId="0" applyFont="1" applyFill="1" applyBorder="1" applyAlignment="1"/>
    <xf numFmtId="3" fontId="6" fillId="10" borderId="55" xfId="0" applyNumberFormat="1" applyFont="1" applyFill="1" applyBorder="1" applyAlignment="1">
      <alignment horizontal="right"/>
    </xf>
    <xf numFmtId="0" fontId="6" fillId="10" borderId="56" xfId="0" applyFont="1" applyFill="1" applyBorder="1" applyAlignment="1">
      <alignment horizontal="right"/>
    </xf>
    <xf numFmtId="17" fontId="6" fillId="10" borderId="58" xfId="0" applyNumberFormat="1" applyFont="1" applyFill="1" applyBorder="1" applyAlignment="1">
      <alignment horizontal="right"/>
    </xf>
    <xf numFmtId="3" fontId="6" fillId="10" borderId="58" xfId="0" applyNumberFormat="1" applyFont="1" applyFill="1" applyBorder="1" applyAlignment="1">
      <alignment horizontal="right"/>
    </xf>
    <xf numFmtId="3" fontId="6" fillId="10" borderId="56" xfId="0" applyNumberFormat="1" applyFont="1" applyFill="1" applyBorder="1" applyAlignment="1">
      <alignment horizontal="right"/>
    </xf>
    <xf numFmtId="0" fontId="6" fillId="10" borderId="58" xfId="0" applyFont="1" applyFill="1" applyBorder="1" applyAlignment="1">
      <alignment horizontal="right"/>
    </xf>
    <xf numFmtId="17" fontId="6" fillId="0" borderId="57" xfId="0" applyNumberFormat="1" applyFont="1" applyBorder="1" applyAlignment="1">
      <alignment horizontal="right"/>
    </xf>
    <xf numFmtId="0" fontId="6" fillId="0" borderId="59" xfId="0" applyFont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0" fontId="1" fillId="0" borderId="60" xfId="1" applyFont="1" applyBorder="1" applyAlignment="1">
      <alignment horizontal="left"/>
    </xf>
    <xf numFmtId="0" fontId="8" fillId="0" borderId="61" xfId="1" applyFont="1" applyBorder="1" applyAlignment="1">
      <alignment horizontal="center"/>
    </xf>
    <xf numFmtId="3" fontId="1" fillId="0" borderId="61" xfId="1" applyNumberFormat="1" applyFont="1" applyBorder="1" applyAlignment="1">
      <alignment horizontal="center"/>
    </xf>
    <xf numFmtId="0" fontId="1" fillId="0" borderId="62" xfId="1" applyFont="1" applyBorder="1" applyAlignment="1">
      <alignment horizontal="left"/>
    </xf>
    <xf numFmtId="0" fontId="8" fillId="0" borderId="63" xfId="1" applyFont="1" applyBorder="1" applyAlignment="1">
      <alignment horizontal="center"/>
    </xf>
    <xf numFmtId="0" fontId="1" fillId="0" borderId="63" xfId="1" applyFont="1" applyBorder="1" applyAlignment="1">
      <alignment horizontal="center"/>
    </xf>
    <xf numFmtId="3" fontId="1" fillId="0" borderId="63" xfId="1" applyNumberFormat="1" applyFont="1" applyBorder="1" applyAlignment="1">
      <alignment horizontal="center"/>
    </xf>
    <xf numFmtId="0" fontId="8" fillId="0" borderId="64" xfId="1" applyFont="1" applyBorder="1" applyAlignment="1">
      <alignment horizontal="left"/>
    </xf>
    <xf numFmtId="0" fontId="8" fillId="0" borderId="65" xfId="1" applyFont="1" applyBorder="1" applyAlignment="1">
      <alignment horizontal="center"/>
    </xf>
    <xf numFmtId="0" fontId="1" fillId="0" borderId="65" xfId="1" applyFont="1" applyBorder="1" applyAlignment="1">
      <alignment horizontal="center"/>
    </xf>
    <xf numFmtId="3" fontId="8" fillId="0" borderId="65" xfId="1" applyNumberFormat="1" applyFont="1" applyBorder="1" applyAlignment="1">
      <alignment horizontal="center"/>
    </xf>
    <xf numFmtId="3" fontId="1" fillId="2" borderId="12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5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9" fillId="10" borderId="63" xfId="0" applyFont="1" applyFill="1" applyBorder="1" applyAlignment="1">
      <alignment horizontal="left" vertical="center" wrapText="1"/>
    </xf>
    <xf numFmtId="0" fontId="10" fillId="10" borderId="63" xfId="0" applyFont="1" applyFill="1" applyBorder="1" applyAlignment="1">
      <alignment horizontal="center" vertical="center" wrapText="1"/>
    </xf>
    <xf numFmtId="3" fontId="10" fillId="10" borderId="63" xfId="0" applyNumberFormat="1" applyFont="1" applyFill="1" applyBorder="1" applyAlignment="1">
      <alignment horizontal="center" vertical="center" wrapText="1"/>
    </xf>
    <xf numFmtId="0" fontId="8" fillId="0" borderId="63" xfId="1" applyFont="1" applyBorder="1" applyAlignment="1">
      <alignment horizontal="left"/>
    </xf>
    <xf numFmtId="3" fontId="8" fillId="0" borderId="63" xfId="1" applyNumberFormat="1" applyFont="1" applyBorder="1" applyAlignment="1">
      <alignment horizontal="center"/>
    </xf>
    <xf numFmtId="3" fontId="8" fillId="10" borderId="63" xfId="0" applyNumberFormat="1" applyFont="1" applyFill="1" applyBorder="1"/>
    <xf numFmtId="0" fontId="9" fillId="0" borderId="63" xfId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164" fontId="5" fillId="6" borderId="32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9" borderId="42" xfId="0" applyFont="1" applyFill="1" applyBorder="1" applyAlignment="1"/>
    <xf numFmtId="0" fontId="1" fillId="7" borderId="21" xfId="0" applyFont="1" applyFill="1" applyBorder="1" applyAlignment="1"/>
    <xf numFmtId="49" fontId="11" fillId="8" borderId="33" xfId="0" applyNumberFormat="1" applyFont="1" applyFill="1" applyBorder="1" applyAlignment="1">
      <alignment vertical="center"/>
    </xf>
    <xf numFmtId="49" fontId="11" fillId="8" borderId="22" xfId="0" applyNumberFormat="1" applyFont="1" applyFill="1" applyBorder="1" applyAlignment="1">
      <alignment vertical="center"/>
    </xf>
    <xf numFmtId="49" fontId="1" fillId="8" borderId="34" xfId="0" applyNumberFormat="1" applyFont="1" applyFill="1" applyBorder="1" applyAlignment="1"/>
    <xf numFmtId="49" fontId="11" fillId="2" borderId="35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11" fillId="2" borderId="6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49" fontId="11" fillId="8" borderId="37" xfId="0" applyNumberFormat="1" applyFont="1" applyFill="1" applyBorder="1" applyAlignment="1">
      <alignment vertical="center"/>
    </xf>
    <xf numFmtId="165" fontId="11" fillId="8" borderId="38" xfId="0" applyNumberFormat="1" applyFont="1" applyFill="1" applyBorder="1" applyAlignment="1">
      <alignment vertical="center"/>
    </xf>
    <xf numFmtId="9" fontId="11" fillId="8" borderId="39" xfId="0" applyNumberFormat="1" applyFont="1" applyFill="1" applyBorder="1" applyAlignment="1">
      <alignment vertical="center"/>
    </xf>
    <xf numFmtId="0" fontId="5" fillId="9" borderId="20" xfId="0" applyFont="1" applyFill="1" applyBorder="1" applyAlignment="1">
      <alignment vertical="center"/>
    </xf>
    <xf numFmtId="49" fontId="13" fillId="9" borderId="21" xfId="0" applyNumberFormat="1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51" xfId="0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49" fontId="11" fillId="8" borderId="52" xfId="0" applyNumberFormat="1" applyFont="1" applyFill="1" applyBorder="1" applyAlignment="1">
      <alignment vertical="center"/>
    </xf>
    <xf numFmtId="0" fontId="11" fillId="8" borderId="53" xfId="0" applyNumberFormat="1" applyFont="1" applyFill="1" applyBorder="1" applyAlignment="1">
      <alignment vertical="center"/>
    </xf>
    <xf numFmtId="0" fontId="11" fillId="8" borderId="54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164" fontId="11" fillId="2" borderId="21" xfId="0" applyNumberFormat="1" applyFont="1" applyFill="1" applyBorder="1" applyAlignment="1">
      <alignment vertical="center"/>
    </xf>
    <xf numFmtId="165" fontId="11" fillId="8" borderId="39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13" fillId="9" borderId="40" xfId="0" applyNumberFormat="1" applyFont="1" applyFill="1" applyBorder="1" applyAlignment="1">
      <alignment vertical="center"/>
    </xf>
    <xf numFmtId="0" fontId="11" fillId="9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0"/>
  <sheetViews>
    <sheetView showGridLines="0" tabSelected="1" workbookViewId="0">
      <selection activeCell="I54" sqref="I5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thickBot="1" x14ac:dyDescent="0.3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19" t="s">
        <v>0</v>
      </c>
      <c r="C9" s="20" t="s">
        <v>50</v>
      </c>
      <c r="D9" s="21"/>
      <c r="E9" s="131" t="s">
        <v>74</v>
      </c>
      <c r="F9" s="132"/>
      <c r="G9" s="22">
        <v>470</v>
      </c>
    </row>
    <row r="10" spans="1:7" ht="38.25" customHeight="1" x14ac:dyDescent="0.25">
      <c r="A10" s="5"/>
      <c r="B10" s="6" t="s">
        <v>1</v>
      </c>
      <c r="C10" s="23" t="s">
        <v>51</v>
      </c>
      <c r="D10" s="21"/>
      <c r="E10" s="129" t="s">
        <v>2</v>
      </c>
      <c r="F10" s="130"/>
      <c r="G10" s="24">
        <v>44946</v>
      </c>
    </row>
    <row r="11" spans="1:7" ht="18" customHeight="1" x14ac:dyDescent="0.25">
      <c r="A11" s="5"/>
      <c r="B11" s="6" t="s">
        <v>3</v>
      </c>
      <c r="C11" s="23" t="s">
        <v>52</v>
      </c>
      <c r="D11" s="21"/>
      <c r="E11" s="129" t="s">
        <v>70</v>
      </c>
      <c r="F11" s="130"/>
      <c r="G11" s="25">
        <v>1300</v>
      </c>
    </row>
    <row r="12" spans="1:7" ht="11.25" customHeight="1" x14ac:dyDescent="0.25">
      <c r="A12" s="5"/>
      <c r="B12" s="6" t="s">
        <v>4</v>
      </c>
      <c r="C12" s="23" t="s">
        <v>53</v>
      </c>
      <c r="D12" s="21"/>
      <c r="E12" s="16" t="s">
        <v>5</v>
      </c>
      <c r="F12" s="17"/>
      <c r="G12" s="26">
        <f>G9*G11</f>
        <v>611000</v>
      </c>
    </row>
    <row r="13" spans="1:7" ht="11.25" customHeight="1" x14ac:dyDescent="0.25">
      <c r="A13" s="5"/>
      <c r="B13" s="6" t="s">
        <v>6</v>
      </c>
      <c r="C13" s="23" t="s">
        <v>54</v>
      </c>
      <c r="D13" s="21"/>
      <c r="E13" s="129" t="s">
        <v>7</v>
      </c>
      <c r="F13" s="130"/>
      <c r="G13" s="27" t="s">
        <v>56</v>
      </c>
    </row>
    <row r="14" spans="1:7" ht="13.5" customHeight="1" x14ac:dyDescent="0.25">
      <c r="A14" s="5"/>
      <c r="B14" s="6" t="s">
        <v>8</v>
      </c>
      <c r="C14" s="23" t="s">
        <v>55</v>
      </c>
      <c r="D14" s="21"/>
      <c r="E14" s="129" t="s">
        <v>9</v>
      </c>
      <c r="F14" s="130"/>
      <c r="G14" s="24"/>
    </row>
    <row r="15" spans="1:7" ht="25.5" customHeight="1" thickBot="1" x14ac:dyDescent="0.3">
      <c r="A15" s="5"/>
      <c r="B15" s="6" t="s">
        <v>10</v>
      </c>
      <c r="C15" s="28">
        <v>44983</v>
      </c>
      <c r="D15" s="21"/>
      <c r="E15" s="133" t="s">
        <v>11</v>
      </c>
      <c r="F15" s="134"/>
      <c r="G15" s="29" t="s">
        <v>57</v>
      </c>
    </row>
    <row r="16" spans="1:7" ht="12" customHeight="1" x14ac:dyDescent="0.25">
      <c r="A16" s="2"/>
      <c r="B16" s="30"/>
      <c r="C16" s="31"/>
      <c r="D16" s="32"/>
      <c r="E16" s="33"/>
      <c r="F16" s="33"/>
      <c r="G16" s="34"/>
    </row>
    <row r="17" spans="1:11" ht="12" customHeight="1" x14ac:dyDescent="0.25">
      <c r="A17" s="8"/>
      <c r="B17" s="135" t="s">
        <v>12</v>
      </c>
      <c r="C17" s="136"/>
      <c r="D17" s="136"/>
      <c r="E17" s="136"/>
      <c r="F17" s="136"/>
      <c r="G17" s="136"/>
    </row>
    <row r="18" spans="1:11" ht="12" customHeight="1" x14ac:dyDescent="0.25">
      <c r="A18" s="2"/>
      <c r="B18" s="35"/>
      <c r="C18" s="36"/>
      <c r="D18" s="36"/>
      <c r="E18" s="36"/>
      <c r="F18" s="37"/>
      <c r="G18" s="37"/>
    </row>
    <row r="19" spans="1:11" ht="12" customHeight="1" x14ac:dyDescent="0.25">
      <c r="A19" s="5"/>
      <c r="B19" s="38" t="s">
        <v>13</v>
      </c>
      <c r="C19" s="39"/>
      <c r="D19" s="40"/>
      <c r="E19" s="40"/>
      <c r="F19" s="40"/>
      <c r="G19" s="40"/>
    </row>
    <row r="20" spans="1:11" ht="24" customHeight="1" thickBot="1" x14ac:dyDescent="0.3">
      <c r="A20" s="8"/>
      <c r="B20" s="41" t="s">
        <v>14</v>
      </c>
      <c r="C20" s="41" t="s">
        <v>15</v>
      </c>
      <c r="D20" s="41" t="s">
        <v>16</v>
      </c>
      <c r="E20" s="41" t="s">
        <v>17</v>
      </c>
      <c r="F20" s="41" t="s">
        <v>18</v>
      </c>
      <c r="G20" s="41" t="s">
        <v>19</v>
      </c>
    </row>
    <row r="21" spans="1:11" ht="12.75" customHeight="1" x14ac:dyDescent="0.25">
      <c r="A21" s="8"/>
      <c r="B21" s="42" t="s">
        <v>58</v>
      </c>
      <c r="C21" s="43" t="s">
        <v>20</v>
      </c>
      <c r="D21" s="43">
        <v>1</v>
      </c>
      <c r="E21" s="43" t="s">
        <v>59</v>
      </c>
      <c r="F21" s="44">
        <v>30000</v>
      </c>
      <c r="G21" s="7">
        <f>(D21*F21)</f>
        <v>30000</v>
      </c>
    </row>
    <row r="22" spans="1:11" ht="25.5" customHeight="1" x14ac:dyDescent="0.25">
      <c r="A22" s="8"/>
      <c r="B22" s="45" t="s">
        <v>60</v>
      </c>
      <c r="C22" s="46" t="s">
        <v>20</v>
      </c>
      <c r="D22" s="46">
        <v>2.5</v>
      </c>
      <c r="E22" s="47" t="s">
        <v>61</v>
      </c>
      <c r="F22" s="48">
        <v>25000</v>
      </c>
      <c r="G22" s="7">
        <f>(D22*F22)</f>
        <v>62500</v>
      </c>
    </row>
    <row r="23" spans="1:11" ht="12.75" customHeight="1" thickBot="1" x14ac:dyDescent="0.3">
      <c r="A23" s="8"/>
      <c r="B23" s="49" t="s">
        <v>62</v>
      </c>
      <c r="C23" s="50" t="s">
        <v>20</v>
      </c>
      <c r="D23" s="50">
        <v>2</v>
      </c>
      <c r="E23" s="51" t="s">
        <v>63</v>
      </c>
      <c r="F23" s="52">
        <v>30000</v>
      </c>
      <c r="G23" s="7">
        <f>(D23*F23)</f>
        <v>60000</v>
      </c>
    </row>
    <row r="24" spans="1:11" ht="12.75" customHeight="1" x14ac:dyDescent="0.25">
      <c r="A24" s="8"/>
      <c r="B24" s="9" t="s">
        <v>21</v>
      </c>
      <c r="C24" s="10"/>
      <c r="D24" s="10"/>
      <c r="E24" s="10"/>
      <c r="F24" s="11"/>
      <c r="G24" s="12">
        <f>SUM(G21:G23)</f>
        <v>152500</v>
      </c>
    </row>
    <row r="25" spans="1:11" ht="12" customHeight="1" x14ac:dyDescent="0.25">
      <c r="A25" s="2"/>
      <c r="B25" s="35"/>
      <c r="C25" s="37"/>
      <c r="D25" s="37"/>
      <c r="E25" s="37"/>
      <c r="F25" s="53"/>
      <c r="G25" s="53"/>
    </row>
    <row r="26" spans="1:11" ht="12" customHeight="1" x14ac:dyDescent="0.25">
      <c r="A26" s="2"/>
      <c r="B26" s="54"/>
      <c r="C26" s="55"/>
      <c r="D26" s="55"/>
      <c r="E26" s="55"/>
      <c r="F26" s="56"/>
      <c r="G26" s="56"/>
    </row>
    <row r="27" spans="1:11" ht="12" customHeight="1" x14ac:dyDescent="0.25">
      <c r="A27" s="5"/>
      <c r="B27" s="57" t="s">
        <v>23</v>
      </c>
      <c r="C27" s="58"/>
      <c r="D27" s="59"/>
      <c r="E27" s="59"/>
      <c r="F27" s="60"/>
      <c r="G27" s="60"/>
    </row>
    <row r="28" spans="1:11" ht="24" customHeight="1" x14ac:dyDescent="0.25">
      <c r="A28" s="5"/>
      <c r="B28" s="61" t="s">
        <v>24</v>
      </c>
      <c r="C28" s="61" t="s">
        <v>25</v>
      </c>
      <c r="D28" s="61" t="s">
        <v>26</v>
      </c>
      <c r="E28" s="61" t="s">
        <v>17</v>
      </c>
      <c r="F28" s="61" t="s">
        <v>18</v>
      </c>
      <c r="G28" s="61" t="s">
        <v>19</v>
      </c>
      <c r="K28" s="15"/>
    </row>
    <row r="29" spans="1:11" ht="12.75" customHeight="1" x14ac:dyDescent="0.25">
      <c r="A29" s="8"/>
      <c r="B29" s="62" t="s">
        <v>64</v>
      </c>
      <c r="C29" s="63"/>
      <c r="D29" s="63"/>
      <c r="E29" s="63"/>
      <c r="F29" s="64"/>
      <c r="G29" s="64"/>
      <c r="K29" s="15"/>
    </row>
    <row r="30" spans="1:11" ht="12.75" customHeight="1" x14ac:dyDescent="0.25">
      <c r="A30" s="8"/>
      <c r="B30" s="65" t="s">
        <v>65</v>
      </c>
      <c r="C30" s="46" t="s">
        <v>66</v>
      </c>
      <c r="D30" s="46">
        <v>35</v>
      </c>
      <c r="E30" s="46" t="s">
        <v>22</v>
      </c>
      <c r="F30" s="66">
        <v>790</v>
      </c>
      <c r="G30" s="67">
        <f>(F30*D30)*1.19</f>
        <v>32903.5</v>
      </c>
    </row>
    <row r="31" spans="1:11" ht="12.75" customHeight="1" x14ac:dyDescent="0.25">
      <c r="A31" s="8"/>
      <c r="B31" s="65" t="s">
        <v>67</v>
      </c>
      <c r="C31" s="46" t="s">
        <v>66</v>
      </c>
      <c r="D31" s="46">
        <v>51</v>
      </c>
      <c r="E31" s="46" t="s">
        <v>59</v>
      </c>
      <c r="F31" s="66">
        <v>120</v>
      </c>
      <c r="G31" s="67">
        <f>(F31*D31)*1.19</f>
        <v>7282.7999999999993</v>
      </c>
    </row>
    <row r="32" spans="1:11" ht="12.75" customHeight="1" x14ac:dyDescent="0.25">
      <c r="A32" s="8"/>
      <c r="B32" s="68" t="s">
        <v>68</v>
      </c>
      <c r="C32" s="46"/>
      <c r="D32" s="46"/>
      <c r="E32" s="46"/>
      <c r="F32" s="66"/>
      <c r="G32" s="67"/>
    </row>
    <row r="33" spans="1:7" ht="12.75" customHeight="1" x14ac:dyDescent="0.25">
      <c r="A33" s="8"/>
      <c r="B33" s="65" t="s">
        <v>69</v>
      </c>
      <c r="C33" s="46" t="s">
        <v>15</v>
      </c>
      <c r="D33" s="46">
        <v>45</v>
      </c>
      <c r="E33" s="46" t="s">
        <v>59</v>
      </c>
      <c r="F33" s="66">
        <v>3000</v>
      </c>
      <c r="G33" s="67">
        <f t="shared" ref="G33" si="0">(F33*D33)*1.19</f>
        <v>160650</v>
      </c>
    </row>
    <row r="34" spans="1:7" ht="13.5" customHeight="1" x14ac:dyDescent="0.25">
      <c r="A34" s="5"/>
      <c r="B34" s="69" t="s">
        <v>27</v>
      </c>
      <c r="C34" s="70"/>
      <c r="D34" s="70"/>
      <c r="E34" s="70"/>
      <c r="F34" s="71"/>
      <c r="G34" s="72">
        <f>SUM(G29:G33)</f>
        <v>200836.3</v>
      </c>
    </row>
    <row r="35" spans="1:7" ht="12" customHeight="1" x14ac:dyDescent="0.25">
      <c r="A35" s="2"/>
      <c r="B35" s="54"/>
      <c r="C35" s="55"/>
      <c r="D35" s="55"/>
      <c r="E35" s="73"/>
      <c r="F35" s="56"/>
      <c r="G35" s="56"/>
    </row>
    <row r="36" spans="1:7" ht="12" customHeight="1" x14ac:dyDescent="0.25">
      <c r="A36" s="2"/>
      <c r="B36" s="74"/>
      <c r="C36" s="74"/>
      <c r="D36" s="74"/>
      <c r="E36" s="74"/>
      <c r="F36" s="75"/>
      <c r="G36" s="75"/>
    </row>
    <row r="37" spans="1:7" ht="12" customHeight="1" x14ac:dyDescent="0.25">
      <c r="A37" s="14"/>
      <c r="B37" s="76" t="s">
        <v>29</v>
      </c>
      <c r="C37" s="77"/>
      <c r="D37" s="77"/>
      <c r="E37" s="77"/>
      <c r="F37" s="77"/>
      <c r="G37" s="78">
        <f>G24+G34</f>
        <v>353336.3</v>
      </c>
    </row>
    <row r="38" spans="1:7" ht="12" customHeight="1" x14ac:dyDescent="0.25">
      <c r="A38" s="14"/>
      <c r="B38" s="79" t="s">
        <v>30</v>
      </c>
      <c r="C38" s="80"/>
      <c r="D38" s="80"/>
      <c r="E38" s="80"/>
      <c r="F38" s="80"/>
      <c r="G38" s="81">
        <f>G37*0.05</f>
        <v>17666.814999999999</v>
      </c>
    </row>
    <row r="39" spans="1:7" ht="12" customHeight="1" x14ac:dyDescent="0.25">
      <c r="A39" s="14"/>
      <c r="B39" s="82" t="s">
        <v>31</v>
      </c>
      <c r="C39" s="83"/>
      <c r="D39" s="83"/>
      <c r="E39" s="83"/>
      <c r="F39" s="83"/>
      <c r="G39" s="84">
        <f>G38+G37</f>
        <v>371003.11499999999</v>
      </c>
    </row>
    <row r="40" spans="1:7" ht="12" customHeight="1" x14ac:dyDescent="0.25">
      <c r="A40" s="14"/>
      <c r="B40" s="79" t="s">
        <v>32</v>
      </c>
      <c r="C40" s="80"/>
      <c r="D40" s="80"/>
      <c r="E40" s="80"/>
      <c r="F40" s="80"/>
      <c r="G40" s="81">
        <f>G12</f>
        <v>611000</v>
      </c>
    </row>
    <row r="41" spans="1:7" ht="12" customHeight="1" x14ac:dyDescent="0.25">
      <c r="A41" s="14"/>
      <c r="B41" s="85" t="s">
        <v>33</v>
      </c>
      <c r="C41" s="86"/>
      <c r="D41" s="86"/>
      <c r="E41" s="86"/>
      <c r="F41" s="86"/>
      <c r="G41" s="87">
        <f>G40-G39</f>
        <v>239996.88500000001</v>
      </c>
    </row>
    <row r="42" spans="1:7" ht="12" customHeight="1" x14ac:dyDescent="0.25">
      <c r="A42" s="14"/>
      <c r="B42" s="88" t="s">
        <v>75</v>
      </c>
      <c r="C42" s="89"/>
      <c r="D42" s="89"/>
      <c r="E42" s="89"/>
      <c r="F42" s="89"/>
      <c r="G42" s="90"/>
    </row>
    <row r="43" spans="1:7" ht="12.75" customHeight="1" thickBot="1" x14ac:dyDescent="0.3">
      <c r="A43" s="14"/>
      <c r="B43" s="91"/>
      <c r="C43" s="89"/>
      <c r="D43" s="89"/>
      <c r="E43" s="89"/>
      <c r="F43" s="89"/>
      <c r="G43" s="90"/>
    </row>
    <row r="44" spans="1:7" ht="12" customHeight="1" x14ac:dyDescent="0.25">
      <c r="A44" s="14"/>
      <c r="B44" s="92" t="s">
        <v>76</v>
      </c>
      <c r="C44" s="93"/>
      <c r="D44" s="93"/>
      <c r="E44" s="93"/>
      <c r="F44" s="94"/>
      <c r="G44" s="90"/>
    </row>
    <row r="45" spans="1:7" ht="12" customHeight="1" x14ac:dyDescent="0.25">
      <c r="A45" s="14"/>
      <c r="B45" s="95" t="s">
        <v>34</v>
      </c>
      <c r="C45" s="96"/>
      <c r="D45" s="96"/>
      <c r="E45" s="96"/>
      <c r="F45" s="97"/>
      <c r="G45" s="90"/>
    </row>
    <row r="46" spans="1:7" ht="12" customHeight="1" x14ac:dyDescent="0.25">
      <c r="A46" s="14"/>
      <c r="B46" s="95" t="s">
        <v>35</v>
      </c>
      <c r="C46" s="96"/>
      <c r="D46" s="96"/>
      <c r="E46" s="96"/>
      <c r="F46" s="97"/>
      <c r="G46" s="90"/>
    </row>
    <row r="47" spans="1:7" ht="12" customHeight="1" x14ac:dyDescent="0.25">
      <c r="A47" s="14"/>
      <c r="B47" s="95" t="s">
        <v>36</v>
      </c>
      <c r="C47" s="96"/>
      <c r="D47" s="96"/>
      <c r="E47" s="96"/>
      <c r="F47" s="97"/>
      <c r="G47" s="90"/>
    </row>
    <row r="48" spans="1:7" ht="12" customHeight="1" x14ac:dyDescent="0.25">
      <c r="A48" s="14"/>
      <c r="B48" s="95" t="s">
        <v>37</v>
      </c>
      <c r="C48" s="96"/>
      <c r="D48" s="96"/>
      <c r="E48" s="96"/>
      <c r="F48" s="97"/>
      <c r="G48" s="90"/>
    </row>
    <row r="49" spans="1:7" ht="12" customHeight="1" x14ac:dyDescent="0.25">
      <c r="A49" s="14"/>
      <c r="B49" s="95" t="s">
        <v>38</v>
      </c>
      <c r="C49" s="96"/>
      <c r="D49" s="96"/>
      <c r="E49" s="96"/>
      <c r="F49" s="97"/>
      <c r="G49" s="90"/>
    </row>
    <row r="50" spans="1:7" ht="12.75" customHeight="1" thickBot="1" x14ac:dyDescent="0.3">
      <c r="A50" s="14"/>
      <c r="B50" s="98" t="s">
        <v>39</v>
      </c>
      <c r="C50" s="99"/>
      <c r="D50" s="99"/>
      <c r="E50" s="99"/>
      <c r="F50" s="100"/>
      <c r="G50" s="90"/>
    </row>
    <row r="51" spans="1:7" ht="12.75" customHeight="1" x14ac:dyDescent="0.25">
      <c r="A51" s="14"/>
      <c r="B51" s="91"/>
      <c r="C51" s="96"/>
      <c r="D51" s="96"/>
      <c r="E51" s="96"/>
      <c r="F51" s="96"/>
      <c r="G51" s="90"/>
    </row>
    <row r="52" spans="1:7" ht="15" customHeight="1" thickBot="1" x14ac:dyDescent="0.3">
      <c r="A52" s="14"/>
      <c r="B52" s="127" t="s">
        <v>40</v>
      </c>
      <c r="C52" s="128"/>
      <c r="D52" s="101"/>
      <c r="E52" s="102"/>
      <c r="F52" s="102"/>
      <c r="G52" s="90"/>
    </row>
    <row r="53" spans="1:7" ht="12" customHeight="1" x14ac:dyDescent="0.25">
      <c r="A53" s="14"/>
      <c r="B53" s="103" t="s">
        <v>28</v>
      </c>
      <c r="C53" s="104" t="s">
        <v>41</v>
      </c>
      <c r="D53" s="105" t="s">
        <v>42</v>
      </c>
      <c r="E53" s="102"/>
      <c r="F53" s="102"/>
      <c r="G53" s="90"/>
    </row>
    <row r="54" spans="1:7" ht="12" customHeight="1" x14ac:dyDescent="0.25">
      <c r="A54" s="14"/>
      <c r="B54" s="106" t="s">
        <v>43</v>
      </c>
      <c r="C54" s="107">
        <v>150000</v>
      </c>
      <c r="D54" s="108">
        <f>(C54/C60)</f>
        <v>0.11418766514391071</v>
      </c>
      <c r="E54" s="102"/>
      <c r="F54" s="102"/>
      <c r="G54" s="90"/>
    </row>
    <row r="55" spans="1:7" ht="12" customHeight="1" x14ac:dyDescent="0.25">
      <c r="A55" s="14"/>
      <c r="B55" s="106" t="s">
        <v>44</v>
      </c>
      <c r="C55" s="109">
        <v>0</v>
      </c>
      <c r="D55" s="108">
        <v>0</v>
      </c>
      <c r="E55" s="102"/>
      <c r="F55" s="102"/>
      <c r="G55" s="90"/>
    </row>
    <row r="56" spans="1:7" ht="12" customHeight="1" x14ac:dyDescent="0.25">
      <c r="A56" s="14"/>
      <c r="B56" s="106" t="s">
        <v>45</v>
      </c>
      <c r="C56" s="107">
        <v>356100</v>
      </c>
      <c r="D56" s="108">
        <f>(C56/C60)</f>
        <v>0.27108151705164402</v>
      </c>
      <c r="E56" s="102"/>
      <c r="F56" s="102"/>
      <c r="G56" s="90"/>
    </row>
    <row r="57" spans="1:7" ht="12" customHeight="1" x14ac:dyDescent="0.25">
      <c r="A57" s="14"/>
      <c r="B57" s="106" t="s">
        <v>24</v>
      </c>
      <c r="C57" s="107">
        <v>632473</v>
      </c>
      <c r="D57" s="108">
        <f>(C57/C60)</f>
        <v>0.48147076757709761</v>
      </c>
      <c r="E57" s="102"/>
      <c r="F57" s="102"/>
      <c r="G57" s="90"/>
    </row>
    <row r="58" spans="1:7" ht="12" customHeight="1" x14ac:dyDescent="0.25">
      <c r="A58" s="14"/>
      <c r="B58" s="106" t="s">
        <v>46</v>
      </c>
      <c r="C58" s="110">
        <v>112500</v>
      </c>
      <c r="D58" s="108">
        <f>(C58/C60)</f>
        <v>8.5640748857933033E-2</v>
      </c>
      <c r="E58" s="111"/>
      <c r="F58" s="111"/>
      <c r="G58" s="90"/>
    </row>
    <row r="59" spans="1:7" ht="12" customHeight="1" x14ac:dyDescent="0.25">
      <c r="A59" s="14"/>
      <c r="B59" s="106" t="s">
        <v>47</v>
      </c>
      <c r="C59" s="110">
        <v>62554</v>
      </c>
      <c r="D59" s="108">
        <f>(C59/C60)</f>
        <v>4.7619301369414606E-2</v>
      </c>
      <c r="E59" s="111"/>
      <c r="F59" s="111"/>
      <c r="G59" s="90"/>
    </row>
    <row r="60" spans="1:7" ht="12.75" customHeight="1" thickBot="1" x14ac:dyDescent="0.3">
      <c r="A60" s="14"/>
      <c r="B60" s="112" t="s">
        <v>48</v>
      </c>
      <c r="C60" s="113">
        <f>SUM(C54:C59)</f>
        <v>1313627</v>
      </c>
      <c r="D60" s="114">
        <f>SUM(D54:D59)</f>
        <v>1</v>
      </c>
      <c r="E60" s="111"/>
      <c r="F60" s="111"/>
      <c r="G60" s="90"/>
    </row>
    <row r="61" spans="1:7" ht="12" customHeight="1" x14ac:dyDescent="0.25">
      <c r="A61" s="14"/>
      <c r="B61" s="91"/>
      <c r="C61" s="89"/>
      <c r="D61" s="89"/>
      <c r="E61" s="89"/>
      <c r="F61" s="89"/>
      <c r="G61" s="90"/>
    </row>
    <row r="62" spans="1:7" ht="12.75" customHeight="1" x14ac:dyDescent="0.25">
      <c r="A62" s="14"/>
      <c r="B62" s="18"/>
      <c r="C62" s="89"/>
      <c r="D62" s="89"/>
      <c r="E62" s="89"/>
      <c r="F62" s="89"/>
      <c r="G62" s="90"/>
    </row>
    <row r="63" spans="1:7" ht="12" customHeight="1" thickBot="1" x14ac:dyDescent="0.3">
      <c r="A63" s="13"/>
      <c r="B63" s="115"/>
      <c r="C63" s="116" t="s">
        <v>71</v>
      </c>
      <c r="D63" s="117"/>
      <c r="E63" s="118"/>
      <c r="F63" s="119"/>
      <c r="G63" s="90"/>
    </row>
    <row r="64" spans="1:7" ht="12" customHeight="1" x14ac:dyDescent="0.25">
      <c r="A64" s="14"/>
      <c r="B64" s="120" t="s">
        <v>72</v>
      </c>
      <c r="C64" s="121">
        <v>140</v>
      </c>
      <c r="D64" s="121">
        <v>150</v>
      </c>
      <c r="E64" s="122">
        <v>160</v>
      </c>
      <c r="F64" s="123"/>
      <c r="G64" s="124"/>
    </row>
    <row r="65" spans="1:7" ht="12.75" customHeight="1" thickBot="1" x14ac:dyDescent="0.3">
      <c r="A65" s="14"/>
      <c r="B65" s="112" t="s">
        <v>73</v>
      </c>
      <c r="C65" s="113">
        <f>(G39/C64)</f>
        <v>2650.02225</v>
      </c>
      <c r="D65" s="113">
        <f>(G39/D64)</f>
        <v>2473.3541</v>
      </c>
      <c r="E65" s="125">
        <f>(G39/E64)</f>
        <v>2318.7694687499998</v>
      </c>
      <c r="F65" s="123"/>
      <c r="G65" s="124"/>
    </row>
    <row r="66" spans="1:7" ht="15.6" customHeight="1" x14ac:dyDescent="0.25">
      <c r="A66" s="14"/>
      <c r="B66" s="88" t="s">
        <v>49</v>
      </c>
      <c r="C66" s="96"/>
      <c r="D66" s="96"/>
      <c r="E66" s="96"/>
      <c r="F66" s="96"/>
      <c r="G66" s="96"/>
    </row>
    <row r="67" spans="1:7" ht="11.25" customHeight="1" x14ac:dyDescent="0.25">
      <c r="B67" s="126"/>
      <c r="C67" s="126"/>
      <c r="D67" s="126"/>
      <c r="E67" s="126"/>
      <c r="F67" s="126"/>
      <c r="G67" s="126"/>
    </row>
    <row r="68" spans="1:7" ht="11.25" customHeight="1" x14ac:dyDescent="0.25">
      <c r="B68" s="126"/>
      <c r="C68" s="126"/>
      <c r="D68" s="126"/>
      <c r="E68" s="126"/>
      <c r="F68" s="126"/>
      <c r="G68" s="126"/>
    </row>
    <row r="69" spans="1:7" ht="11.25" customHeight="1" x14ac:dyDescent="0.25">
      <c r="B69" s="126"/>
      <c r="C69" s="126"/>
      <c r="D69" s="126"/>
      <c r="E69" s="126"/>
      <c r="F69" s="126"/>
      <c r="G69" s="126"/>
    </row>
    <row r="70" spans="1:7" ht="11.25" customHeight="1" x14ac:dyDescent="0.25">
      <c r="B70" s="126"/>
      <c r="C70" s="126"/>
      <c r="D70" s="126"/>
      <c r="E70" s="126"/>
      <c r="F70" s="126"/>
      <c r="G70" s="126"/>
    </row>
  </sheetData>
  <protectedRanges>
    <protectedRange sqref="D22:E22 D21 C21:C23" name="Rango1_1_1"/>
    <protectedRange sqref="E21" name="Rango4_1_5"/>
    <protectedRange sqref="E31:E33" name="Rango4_1_5_2"/>
    <protectedRange sqref="D30:E30" name="Rango4_1_1_1"/>
    <protectedRange sqref="F30" name="Rango4_1_3_1"/>
  </protectedRanges>
  <mergeCells count="8">
    <mergeCell ref="B52:C5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Veliz Alarcon Pablo Andres</cp:lastModifiedBy>
  <dcterms:created xsi:type="dcterms:W3CDTF">2020-11-27T12:49:26Z</dcterms:created>
  <dcterms:modified xsi:type="dcterms:W3CDTF">2023-03-14T19:20:30Z</dcterms:modified>
</cp:coreProperties>
</file>