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rioseco\Desktop\DAF\Fichas Técnicas\FICHAS TECNICAS\FICHAS TECNICAS 2023\REGION LOS LAGOS\Quinchao\"/>
    </mc:Choice>
  </mc:AlternateContent>
  <bookViews>
    <workbookView xWindow="0" yWindow="0" windowWidth="28800" windowHeight="11475"/>
  </bookViews>
  <sheets>
    <sheet name="Bovinos_Carne" sheetId="1" r:id="rId1"/>
    <sheet name="Hoja1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  <c r="F87" i="1"/>
  <c r="F88" i="1"/>
  <c r="G43" i="1"/>
  <c r="G40" i="1"/>
  <c r="G23" i="1"/>
  <c r="G21" i="1"/>
  <c r="G22" i="1"/>
  <c r="G39" i="1"/>
  <c r="G41" i="1"/>
  <c r="G44" i="1"/>
  <c r="G49" i="1"/>
  <c r="G50" i="1" s="1"/>
  <c r="C76" i="1" s="1"/>
  <c r="C74" i="1"/>
  <c r="C73" i="1"/>
  <c r="G45" i="1" l="1"/>
  <c r="C75" i="1" s="1"/>
  <c r="G24" i="1"/>
  <c r="C72" i="1" s="1"/>
  <c r="F89" i="1"/>
  <c r="G12" i="1" s="1"/>
  <c r="G55" i="1" s="1"/>
  <c r="G52" i="1" l="1"/>
  <c r="G53" i="1" s="1"/>
  <c r="C77" i="1" s="1"/>
  <c r="C78" i="1" s="1"/>
  <c r="G54" i="1" l="1"/>
  <c r="G56" i="1" s="1"/>
  <c r="D76" i="1"/>
  <c r="D75" i="1"/>
  <c r="D74" i="1"/>
  <c r="D72" i="1"/>
  <c r="D77" i="1"/>
  <c r="D78" i="1" l="1"/>
</calcChain>
</file>

<file path=xl/sharedStrings.xml><?xml version="1.0" encoding="utf-8"?>
<sst xmlns="http://schemas.openxmlformats.org/spreadsheetml/2006/main" count="171" uniqueCount="133">
  <si>
    <t>RUBRO O CULTIVO</t>
  </si>
  <si>
    <t>RENDIMIENTO (qqm/Há.)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</si>
  <si>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</si>
  <si>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</si>
  <si>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</si>
  <si>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</si>
  <si>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</si>
  <si>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</si>
  <si>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</si>
  <si>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</si>
  <si>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</si>
  <si>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</si>
  <si>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</si>
  <si>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</si>
  <si>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</si>
  <si>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</si>
  <si>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</si>
  <si>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</si>
  <si>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</si>
  <si>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</si>
  <si>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</si>
  <si>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</si>
  <si>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</si>
  <si>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</si>
  <si>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</si>
  <si>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</si>
  <si>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</si>
  <si>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</si>
  <si>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</si>
  <si>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</si>
  <si>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</si>
  <si>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</si>
  <si>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</si>
  <si>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</si>
  <si>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</si>
  <si>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</si>
  <si>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</si>
  <si>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</si>
  <si>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</si>
  <si>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</si>
  <si>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</si>
  <si>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2.  Precio de Insumos corresponde a  precios  colocados en el predio</t>
  </si>
  <si>
    <t>5. El costo de la maquinaria incluye costo del operador, combustible y  arriendo de la maquinaria propiamente tal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</si>
  <si>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</si>
  <si>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</si>
  <si>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</si>
  <si>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</si>
  <si>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</si>
  <si>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</si>
  <si>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</si>
  <si>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</si>
  <si>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</si>
  <si>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</si>
  <si>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</si>
  <si>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</si>
  <si>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</si>
  <si>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JA</t>
  </si>
  <si>
    <t>Subtotal otros</t>
  </si>
  <si>
    <t>BOVINOS CARNE</t>
  </si>
  <si>
    <t>CLAVEL, ANGUS,  CRUZAS</t>
  </si>
  <si>
    <t>MEDIO</t>
  </si>
  <si>
    <t>LOS LAGOS</t>
  </si>
  <si>
    <t>QUINCHAO</t>
  </si>
  <si>
    <t>QUINCHAO, CURACO DE VELEZ</t>
  </si>
  <si>
    <t>Enero 2021</t>
  </si>
  <si>
    <t>Mercado interno</t>
  </si>
  <si>
    <t>NO HAY</t>
  </si>
  <si>
    <t>Manejo sanitario otoño</t>
  </si>
  <si>
    <t xml:space="preserve">Manejo sanitario Primavera </t>
  </si>
  <si>
    <t xml:space="preserve">Forrajeo Invernal </t>
  </si>
  <si>
    <t>marzo - abril</t>
  </si>
  <si>
    <t>septiembre</t>
  </si>
  <si>
    <t>junio-agosto</t>
  </si>
  <si>
    <t>FARMACOS</t>
  </si>
  <si>
    <t>vitamina ADE</t>
  </si>
  <si>
    <t>Vacuna Clostrivac 8 (2ml/animal)</t>
  </si>
  <si>
    <t>Ivermectina(2)</t>
  </si>
  <si>
    <t>ALIMENTACION</t>
  </si>
  <si>
    <t>Heno (3)  fardos 25 kg</t>
  </si>
  <si>
    <t>Concentrados cosetan</t>
  </si>
  <si>
    <t>Frasco  100 ml</t>
  </si>
  <si>
    <t>01 Frasco  100 cc</t>
  </si>
  <si>
    <t>agosto - septiembre</t>
  </si>
  <si>
    <t>Frasco 500 cc</t>
  </si>
  <si>
    <t>Fardos  25 kg</t>
  </si>
  <si>
    <t>junio - agosto</t>
  </si>
  <si>
    <t>sacos de 25 kg</t>
  </si>
  <si>
    <t>1. Precios de insumos y productos se expresan con IVA</t>
  </si>
  <si>
    <t>3. Precio esperado por ventas corresponde a precio colocado en el domicilio del comprador</t>
  </si>
  <si>
    <t>4. Los insumos aplicados (tipo y cantidad) están referidos al  Área en particular</t>
  </si>
  <si>
    <t>6. El costo de la mano de obra incluye impuestos e  imposiciones</t>
  </si>
  <si>
    <t>7. Sobre el  rebaño de 16  vientres, 6 terneras, 4 terneros, 1 toro</t>
  </si>
  <si>
    <t>8. Se considera 65% de parición, 20 % de reposición</t>
  </si>
  <si>
    <t>CATEGORIA</t>
  </si>
  <si>
    <t>Época</t>
  </si>
  <si>
    <t>Ternero/a (venta)</t>
  </si>
  <si>
    <t>Abril-Mayo</t>
  </si>
  <si>
    <t>Vaca desecho</t>
  </si>
  <si>
    <t xml:space="preserve">Novillos </t>
  </si>
  <si>
    <t>Ingresos  esperados</t>
  </si>
  <si>
    <t>PRECIO ESPERADO animal en pie</t>
  </si>
  <si>
    <t>Jornadas</t>
  </si>
  <si>
    <t>Jornada Hombre</t>
  </si>
  <si>
    <t>Jornada Máquina</t>
  </si>
  <si>
    <t>Semilla</t>
  </si>
  <si>
    <t>Semilla Papa 25 kg.</t>
  </si>
  <si>
    <t>Semilla Ajo Kg.</t>
  </si>
  <si>
    <t>Fertilizantes</t>
  </si>
  <si>
    <t>Sulfan 25 Kg.</t>
  </si>
  <si>
    <t>Nitromag 25 kg</t>
  </si>
  <si>
    <t>SFT  25 Kg.</t>
  </si>
  <si>
    <t>Mezcla Papas 8-25-15  (25 kg.)</t>
  </si>
  <si>
    <t>Carbonato de Calcio Soprocal 25 Kg.</t>
  </si>
  <si>
    <t>Medicamentos</t>
  </si>
  <si>
    <t>Vit. ADE 100 ml</t>
  </si>
  <si>
    <t>cooprinsem</t>
  </si>
  <si>
    <t>Vacuna Clostrivac 8  100 ml</t>
  </si>
  <si>
    <t>Vacuna Clostrivac 8  20 ml</t>
  </si>
  <si>
    <t>Ivermectina 500 ml (INVECTINA)</t>
  </si>
  <si>
    <t>Ivermectina100 ml (INVECTINA)</t>
  </si>
  <si>
    <t>Alimentación</t>
  </si>
  <si>
    <t>Heno-fardo 25 kg.</t>
  </si>
  <si>
    <t>Cosetan 25 Kg. (Ovino y Bovino)</t>
  </si>
  <si>
    <t>Concentrado Ovino</t>
  </si>
  <si>
    <t>Concentrado Bovino</t>
  </si>
  <si>
    <t>Agroquímicos</t>
  </si>
  <si>
    <t>Moxan Kg.</t>
  </si>
  <si>
    <t>Ratizent Kg.</t>
  </si>
  <si>
    <t>Tiburón lt.</t>
  </si>
  <si>
    <t>Bectra Lt.</t>
  </si>
  <si>
    <t>Sencor Lt.</t>
  </si>
  <si>
    <t>Abril_2023</t>
  </si>
  <si>
    <t>Marzo -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</si>
</sst>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 * #,##0_ ;_ * \-#,##0_ ;_ * &quot;-&quot;_ ;_ @_ 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&quot; &quot;* #,##0&quot; &quot;;&quot;-&quot;* #,##0&quot; &quot;;&quot; &quot;* &quot;-&quot;??&quot; &quot;"/>
    <numFmt numFmtId="169" formatCode="_-* #,##0_-;\-* #,##0_-;_-* &quot;-&quot;??_-;_-@_-"/>
    <numFmt numFmtId="170" formatCode="_-&quot;$&quot;\ * #,##0_-;\-&quot;$&quot;\ * #,##0_-;_-&quot;$&quot;\ * &quot;-&quot;_-;_-@_-"/>
  </numFmts>
  <fonts count="27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8"/>
      <color indexed="15"/>
      <name val="Calibri"/>
      <family val="2"/>
    </font>
    <font>
      <b/>
      <sz val="8"/>
      <color indexed="8"/>
      <name val="Calibri"/>
      <family val="2"/>
    </font>
    <font>
      <b/>
      <sz val="8"/>
      <color indexed="9"/>
      <name val="Calibri"/>
      <family val="2"/>
    </font>
    <font>
      <sz val="8"/>
      <color theme="1"/>
      <name val="Arial Narrow"/>
      <family val="2"/>
    </font>
    <font>
      <sz val="9"/>
      <name val="Helvetica Neue"/>
      <family val="2"/>
      <scheme val="minor"/>
    </font>
    <font>
      <sz val="8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43" fontId="23" fillId="0" borderId="22" applyFont="0" applyFill="0" applyBorder="0" applyAlignment="0" applyProtection="0"/>
    <xf numFmtId="43" fontId="24" fillId="0" borderId="22" applyFont="0" applyFill="0" applyBorder="0" applyAlignment="0" applyProtection="0"/>
    <xf numFmtId="164" fontId="26" fillId="0" borderId="0" applyFont="0" applyFill="0" applyBorder="0" applyAlignment="0" applyProtection="0"/>
  </cellStyleXfs>
  <cellXfs count="190">
    <xf numFmtId="0" fontId="0" fillId="0" borderId="0" xfId="0" applyFont="1" applyAlignment="1"/>
    <xf numFmtId="49" fontId="1" fillId="3" borderId="5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0" fontId="9" fillId="7" borderId="22" xfId="0" applyFont="1" applyFill="1" applyBorder="1" applyAlignment="1">
      <alignment vertical="center"/>
    </xf>
    <xf numFmtId="166" fontId="1" fillId="2" borderId="22" xfId="0" applyNumberFormat="1" applyFont="1" applyFill="1" applyBorder="1" applyAlignment="1">
      <alignment vertical="center"/>
    </xf>
    <xf numFmtId="166" fontId="16" fillId="2" borderId="22" xfId="0" applyNumberFormat="1" applyFont="1" applyFill="1" applyBorder="1" applyAlignment="1">
      <alignment vertical="center"/>
    </xf>
    <xf numFmtId="49" fontId="0" fillId="2" borderId="22" xfId="0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6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6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0" fontId="9" fillId="5" borderId="32" xfId="0" applyFont="1" applyFill="1" applyBorder="1" applyAlignment="1">
      <alignment vertical="center"/>
    </xf>
    <xf numFmtId="166" fontId="1" fillId="6" borderId="33" xfId="0" applyNumberFormat="1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49" fontId="14" fillId="2" borderId="22" xfId="0" applyNumberFormat="1" applyFont="1" applyFill="1" applyBorder="1" applyAlignment="1">
      <alignment vertical="center"/>
    </xf>
    <xf numFmtId="49" fontId="12" fillId="2" borderId="44" xfId="0" applyNumberFormat="1" applyFont="1" applyFill="1" applyBorder="1" applyAlignment="1">
      <alignment vertical="center"/>
    </xf>
    <xf numFmtId="0" fontId="12" fillId="7" borderId="22" xfId="0" applyFont="1" applyFill="1" applyBorder="1" applyAlignment="1">
      <alignment vertical="center"/>
    </xf>
    <xf numFmtId="3" fontId="1" fillId="5" borderId="28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 wrapText="1"/>
    </xf>
    <xf numFmtId="49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1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vertical="center" wrapText="1"/>
    </xf>
    <xf numFmtId="3" fontId="2" fillId="2" borderId="12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0" fontId="0" fillId="0" borderId="22" xfId="0" applyNumberFormat="1" applyFont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3" fontId="2" fillId="2" borderId="25" xfId="0" applyNumberFormat="1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14" fillId="2" borderId="45" xfId="0" applyFont="1" applyFill="1" applyBorder="1" applyAlignment="1">
      <alignment vertical="center"/>
    </xf>
    <xf numFmtId="0" fontId="14" fillId="2" borderId="46" xfId="0" applyFont="1" applyFill="1" applyBorder="1" applyAlignment="1">
      <alignment vertical="center"/>
    </xf>
    <xf numFmtId="0" fontId="14" fillId="2" borderId="48" xfId="0" applyFont="1" applyFill="1" applyBorder="1" applyAlignment="1">
      <alignment vertical="center"/>
    </xf>
    <xf numFmtId="0" fontId="14" fillId="2" borderId="50" xfId="0" applyFont="1" applyFill="1" applyBorder="1" applyAlignment="1">
      <alignment vertical="center"/>
    </xf>
    <xf numFmtId="0" fontId="14" fillId="2" borderId="51" xfId="0" applyFont="1" applyFill="1" applyBorder="1" applyAlignment="1">
      <alignment vertical="center"/>
    </xf>
    <xf numFmtId="0" fontId="14" fillId="7" borderId="22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168" fontId="4" fillId="2" borderId="6" xfId="0" applyNumberFormat="1" applyFont="1" applyFill="1" applyBorder="1" applyAlignment="1">
      <alignment vertical="center"/>
    </xf>
    <xf numFmtId="0" fontId="11" fillId="9" borderId="43" xfId="0" applyFont="1" applyFill="1" applyBorder="1" applyAlignment="1">
      <alignment vertical="center"/>
    </xf>
    <xf numFmtId="0" fontId="11" fillId="7" borderId="22" xfId="0" applyFont="1" applyFill="1" applyBorder="1" applyAlignment="1">
      <alignment vertical="center"/>
    </xf>
    <xf numFmtId="49" fontId="18" fillId="8" borderId="34" xfId="0" applyNumberFormat="1" applyFont="1" applyFill="1" applyBorder="1" applyAlignment="1">
      <alignment vertical="center"/>
    </xf>
    <xf numFmtId="49" fontId="18" fillId="8" borderId="23" xfId="0" applyNumberFormat="1" applyFont="1" applyFill="1" applyBorder="1" applyAlignment="1">
      <alignment vertical="center"/>
    </xf>
    <xf numFmtId="49" fontId="11" fillId="8" borderId="35" xfId="0" applyNumberFormat="1" applyFont="1" applyFill="1" applyBorder="1" applyAlignment="1">
      <alignment vertical="center"/>
    </xf>
    <xf numFmtId="49" fontId="18" fillId="2" borderId="36" xfId="0" applyNumberFormat="1" applyFont="1" applyFill="1" applyBorder="1" applyAlignment="1">
      <alignment vertical="center"/>
    </xf>
    <xf numFmtId="3" fontId="18" fillId="2" borderId="6" xfId="0" applyNumberFormat="1" applyFont="1" applyFill="1" applyBorder="1" applyAlignment="1">
      <alignment vertical="center"/>
    </xf>
    <xf numFmtId="9" fontId="11" fillId="2" borderId="37" xfId="0" applyNumberFormat="1" applyFont="1" applyFill="1" applyBorder="1" applyAlignment="1">
      <alignment vertical="center"/>
    </xf>
    <xf numFmtId="0" fontId="18" fillId="2" borderId="6" xfId="0" applyNumberFormat="1" applyFont="1" applyFill="1" applyBorder="1" applyAlignment="1">
      <alignment vertical="center"/>
    </xf>
    <xf numFmtId="167" fontId="18" fillId="2" borderId="6" xfId="0" applyNumberFormat="1" applyFont="1" applyFill="1" applyBorder="1" applyAlignment="1">
      <alignment vertical="center"/>
    </xf>
    <xf numFmtId="0" fontId="19" fillId="7" borderId="22" xfId="0" applyFont="1" applyFill="1" applyBorder="1" applyAlignment="1">
      <alignment vertical="center"/>
    </xf>
    <xf numFmtId="49" fontId="18" fillId="8" borderId="38" xfId="0" applyNumberFormat="1" applyFont="1" applyFill="1" applyBorder="1" applyAlignment="1">
      <alignment vertical="center"/>
    </xf>
    <xf numFmtId="167" fontId="18" fillId="8" borderId="39" xfId="0" applyNumberFormat="1" applyFont="1" applyFill="1" applyBorder="1" applyAlignment="1">
      <alignment vertical="center"/>
    </xf>
    <xf numFmtId="9" fontId="18" fillId="8" borderId="40" xfId="0" applyNumberFormat="1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19" fillId="2" borderId="22" xfId="0" applyFont="1" applyFill="1" applyBorder="1" applyAlignment="1">
      <alignment vertical="center"/>
    </xf>
    <xf numFmtId="0" fontId="19" fillId="9" borderId="21" xfId="0" applyFont="1" applyFill="1" applyBorder="1" applyAlignment="1">
      <alignment vertical="center"/>
    </xf>
    <xf numFmtId="49" fontId="17" fillId="9" borderId="22" xfId="0" applyNumberFormat="1" applyFont="1" applyFill="1" applyBorder="1" applyAlignment="1">
      <alignment vertical="center"/>
    </xf>
    <xf numFmtId="0" fontId="19" fillId="9" borderId="22" xfId="0" applyFont="1" applyFill="1" applyBorder="1" applyAlignment="1">
      <alignment vertical="center"/>
    </xf>
    <xf numFmtId="0" fontId="19" fillId="9" borderId="52" xfId="0" applyFont="1" applyFill="1" applyBorder="1" applyAlignment="1">
      <alignment vertical="center"/>
    </xf>
    <xf numFmtId="49" fontId="18" fillId="8" borderId="53" xfId="0" applyNumberFormat="1" applyFont="1" applyFill="1" applyBorder="1" applyAlignment="1">
      <alignment vertical="center"/>
    </xf>
    <xf numFmtId="0" fontId="18" fillId="8" borderId="54" xfId="0" applyNumberFormat="1" applyFont="1" applyFill="1" applyBorder="1" applyAlignment="1">
      <alignment vertical="center"/>
    </xf>
    <xf numFmtId="0" fontId="18" fillId="8" borderId="55" xfId="0" applyNumberFormat="1" applyFont="1" applyFill="1" applyBorder="1" applyAlignment="1">
      <alignment vertical="center"/>
    </xf>
    <xf numFmtId="167" fontId="18" fillId="8" borderId="40" xfId="0" applyNumberFormat="1" applyFont="1" applyFill="1" applyBorder="1" applyAlignment="1">
      <alignment vertical="center"/>
    </xf>
    <xf numFmtId="0" fontId="20" fillId="10" borderId="56" xfId="0" applyFont="1" applyFill="1" applyBorder="1" applyAlignment="1">
      <alignment horizontal="right" vertical="center"/>
    </xf>
    <xf numFmtId="0" fontId="20" fillId="10" borderId="56" xfId="0" applyFont="1" applyFill="1" applyBorder="1" applyAlignment="1">
      <alignment horizontal="right" vertical="center" wrapText="1"/>
    </xf>
    <xf numFmtId="17" fontId="20" fillId="10" borderId="56" xfId="0" applyNumberFormat="1" applyFont="1" applyFill="1" applyBorder="1" applyAlignment="1">
      <alignment horizontal="right" vertical="center"/>
    </xf>
    <xf numFmtId="0" fontId="21" fillId="0" borderId="56" xfId="0" applyFont="1" applyFill="1" applyBorder="1" applyAlignment="1">
      <alignment horizontal="left" vertical="center"/>
    </xf>
    <xf numFmtId="0" fontId="21" fillId="0" borderId="56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left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left" vertical="center" wrapText="1"/>
    </xf>
    <xf numFmtId="170" fontId="21" fillId="0" borderId="56" xfId="1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4" fillId="0" borderId="56" xfId="0" applyFont="1" applyFill="1" applyBorder="1" applyAlignment="1">
      <alignment vertical="center" wrapText="1"/>
    </xf>
    <xf numFmtId="0" fontId="4" fillId="0" borderId="56" xfId="0" applyFont="1" applyFill="1" applyBorder="1" applyAlignment="1">
      <alignment horizontal="center" vertical="center" wrapText="1"/>
    </xf>
    <xf numFmtId="169" fontId="4" fillId="0" borderId="56" xfId="1" applyNumberFormat="1" applyFont="1" applyFill="1" applyBorder="1" applyAlignment="1">
      <alignment horizontal="right" vertical="center" wrapText="1"/>
    </xf>
    <xf numFmtId="170" fontId="22" fillId="0" borderId="56" xfId="1" applyNumberFormat="1" applyFont="1" applyFill="1" applyBorder="1" applyAlignment="1">
      <alignment vertical="center"/>
    </xf>
    <xf numFmtId="0" fontId="4" fillId="11" borderId="56" xfId="0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43" fontId="22" fillId="0" borderId="56" xfId="2" applyNumberFormat="1" applyFont="1" applyFill="1" applyBorder="1" applyAlignment="1">
      <alignment horizontal="center" vertical="center"/>
    </xf>
    <xf numFmtId="0" fontId="22" fillId="0" borderId="56" xfId="2" applyNumberFormat="1" applyFont="1" applyFill="1" applyBorder="1" applyAlignment="1">
      <alignment horizontal="center" vertical="center"/>
    </xf>
    <xf numFmtId="49" fontId="1" fillId="3" borderId="57" xfId="0" applyNumberFormat="1" applyFont="1" applyFill="1" applyBorder="1" applyAlignment="1">
      <alignment horizontal="center" vertical="center"/>
    </xf>
    <xf numFmtId="49" fontId="1" fillId="3" borderId="57" xfId="0" applyNumberFormat="1" applyFont="1" applyFill="1" applyBorder="1" applyAlignment="1">
      <alignment horizontal="center" vertical="center" wrapText="1"/>
    </xf>
    <xf numFmtId="49" fontId="11" fillId="2" borderId="22" xfId="0" applyNumberFormat="1" applyFont="1" applyFill="1" applyBorder="1" applyAlignment="1">
      <alignment vertical="center"/>
    </xf>
    <xf numFmtId="0" fontId="25" fillId="0" borderId="47" xfId="0" applyFont="1" applyBorder="1" applyAlignment="1">
      <alignment vertical="center"/>
    </xf>
    <xf numFmtId="0" fontId="25" fillId="11" borderId="47" xfId="0" applyFont="1" applyFill="1" applyBorder="1" applyAlignment="1">
      <alignment vertical="center"/>
    </xf>
    <xf numFmtId="0" fontId="2" fillId="0" borderId="49" xfId="0" applyFont="1" applyBorder="1" applyAlignment="1">
      <alignment vertical="center"/>
    </xf>
    <xf numFmtId="1" fontId="21" fillId="0" borderId="56" xfId="0" applyNumberFormat="1" applyFont="1" applyFill="1" applyBorder="1" applyAlignment="1">
      <alignment horizontal="center" vertical="center"/>
    </xf>
    <xf numFmtId="170" fontId="21" fillId="10" borderId="56" xfId="0" applyNumberFormat="1" applyFont="1" applyFill="1" applyBorder="1" applyAlignment="1">
      <alignment vertical="center"/>
    </xf>
    <xf numFmtId="1" fontId="21" fillId="0" borderId="56" xfId="2" applyNumberFormat="1" applyFont="1" applyFill="1" applyBorder="1" applyAlignment="1">
      <alignment horizontal="center" vertical="center"/>
    </xf>
    <xf numFmtId="169" fontId="1" fillId="9" borderId="56" xfId="1" applyNumberFormat="1" applyFont="1" applyFill="1" applyBorder="1" applyAlignment="1">
      <alignment horizontal="center" vertical="center"/>
    </xf>
    <xf numFmtId="0" fontId="1" fillId="9" borderId="56" xfId="0" applyFont="1" applyFill="1" applyBorder="1" applyAlignment="1">
      <alignment horizontal="center" vertical="center" wrapText="1"/>
    </xf>
    <xf numFmtId="169" fontId="3" fillId="9" borderId="56" xfId="1" applyNumberFormat="1" applyFont="1" applyFill="1" applyBorder="1" applyAlignment="1">
      <alignment vertical="center"/>
    </xf>
    <xf numFmtId="169" fontId="25" fillId="9" borderId="56" xfId="1" applyNumberFormat="1" applyFont="1" applyFill="1" applyBorder="1" applyAlignment="1">
      <alignment vertical="center"/>
    </xf>
    <xf numFmtId="0" fontId="23" fillId="0" borderId="59" xfId="0" applyFont="1" applyBorder="1" applyAlignment="1"/>
    <xf numFmtId="164" fontId="0" fillId="0" borderId="60" xfId="3" applyFont="1" applyBorder="1" applyAlignment="1"/>
    <xf numFmtId="0" fontId="23" fillId="0" borderId="62" xfId="0" applyFont="1" applyBorder="1" applyAlignment="1"/>
    <xf numFmtId="164" fontId="0" fillId="0" borderId="63" xfId="3" applyFont="1" applyBorder="1" applyAlignment="1"/>
    <xf numFmtId="0" fontId="23" fillId="0" borderId="65" xfId="0" applyFont="1" applyBorder="1" applyAlignment="1"/>
    <xf numFmtId="164" fontId="0" fillId="0" borderId="66" xfId="3" applyFont="1" applyBorder="1" applyAlignment="1"/>
    <xf numFmtId="0" fontId="23" fillId="0" borderId="68" xfId="0" applyFont="1" applyBorder="1" applyAlignment="1"/>
    <xf numFmtId="164" fontId="0" fillId="0" borderId="69" xfId="3" applyFont="1" applyBorder="1" applyAlignment="1"/>
    <xf numFmtId="0" fontId="23" fillId="0" borderId="71" xfId="0" applyFont="1" applyBorder="1" applyAlignment="1"/>
    <xf numFmtId="164" fontId="0" fillId="0" borderId="72" xfId="3" applyFont="1" applyBorder="1" applyAlignment="1"/>
    <xf numFmtId="0" fontId="23" fillId="0" borderId="0" xfId="0" applyFont="1" applyAlignment="1"/>
    <xf numFmtId="164" fontId="0" fillId="0" borderId="0" xfId="3" applyFont="1" applyAlignment="1"/>
    <xf numFmtId="49" fontId="17" fillId="9" borderId="41" xfId="0" applyNumberFormat="1" applyFont="1" applyFill="1" applyBorder="1" applyAlignment="1">
      <alignment vertical="center"/>
    </xf>
    <xf numFmtId="0" fontId="18" fillId="9" borderId="4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23" fillId="0" borderId="58" xfId="3" applyFont="1" applyBorder="1" applyAlignment="1">
      <alignment horizontal="center" vertical="center"/>
    </xf>
    <xf numFmtId="164" fontId="23" fillId="0" borderId="61" xfId="3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</cellXfs>
  <cellStyles count="4">
    <cellStyle name="Millares [0]" xfId="3" builtinId="6"/>
    <cellStyle name="Millares 2" xfId="1"/>
    <cellStyle name="Millares 6" xfId="2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590550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1"/>
  <sheetViews>
    <sheetView showGridLines="0" tabSelected="1" zoomScaleNormal="100" workbookViewId="0">
      <selection activeCell="E88" sqref="E88"/>
    </sheetView>
  </sheetViews>
  <sheetFormatPr baseColWidth="10" defaultColWidth="10.85546875" defaultRowHeight="11.25" customHeight="1"/>
  <cols>
    <col min="1" max="1" width="4.42578125" style="61" customWidth="1"/>
    <col min="2" max="2" width="20.5703125" style="61" customWidth="1"/>
    <col min="3" max="3" width="19.42578125" style="61" customWidth="1"/>
    <col min="4" max="4" width="9.42578125" style="61" customWidth="1"/>
    <col min="5" max="5" width="14.42578125" style="61" customWidth="1"/>
    <col min="6" max="6" width="11" style="61" customWidth="1"/>
    <col min="7" max="7" width="12.42578125" style="61" customWidth="1"/>
    <col min="8" max="255" width="10.85546875" style="61" customWidth="1"/>
    <col min="256" max="16384" width="10.85546875" style="62"/>
  </cols>
  <sheetData>
    <row r="1" spans="1:7" ht="15" customHeight="1">
      <c r="A1" s="60"/>
      <c r="B1" s="60"/>
      <c r="C1" s="60"/>
      <c r="D1" s="60"/>
      <c r="E1" s="60"/>
      <c r="F1" s="60"/>
      <c r="G1" s="60"/>
    </row>
    <row r="2" spans="1:7" ht="15" customHeight="1">
      <c r="A2" s="60"/>
      <c r="B2" s="60"/>
      <c r="C2" s="60"/>
      <c r="D2" s="60"/>
      <c r="E2" s="60"/>
      <c r="F2" s="60"/>
      <c r="G2" s="60"/>
    </row>
    <row r="3" spans="1:7" ht="15" customHeight="1">
      <c r="A3" s="60"/>
      <c r="B3" s="60"/>
      <c r="C3" s="60"/>
      <c r="D3" s="60"/>
      <c r="E3" s="60"/>
      <c r="F3" s="60"/>
      <c r="G3" s="60"/>
    </row>
    <row r="4" spans="1:7" ht="15" customHeight="1">
      <c r="A4" s="60"/>
      <c r="B4" s="60"/>
      <c r="C4" s="60"/>
      <c r="D4" s="60"/>
      <c r="E4" s="60"/>
      <c r="F4" s="60"/>
      <c r="G4" s="60"/>
    </row>
    <row r="5" spans="1:7" ht="15" customHeight="1">
      <c r="A5" s="60"/>
      <c r="B5" s="60"/>
      <c r="C5" s="60"/>
      <c r="D5" s="60"/>
      <c r="E5" s="60"/>
      <c r="F5" s="60"/>
      <c r="G5" s="60"/>
    </row>
    <row r="6" spans="1:7" ht="15" customHeight="1">
      <c r="A6" s="60"/>
      <c r="B6" s="60"/>
      <c r="C6" s="60"/>
      <c r="D6" s="60"/>
      <c r="E6" s="60"/>
      <c r="F6" s="60"/>
      <c r="G6" s="60"/>
    </row>
    <row r="7" spans="1:7" ht="15" customHeight="1">
      <c r="A7" s="60"/>
      <c r="B7" s="60"/>
      <c r="C7" s="60"/>
      <c r="D7" s="60"/>
      <c r="E7" s="60"/>
      <c r="F7" s="60"/>
      <c r="G7" s="60"/>
    </row>
    <row r="8" spans="1:7" ht="15" customHeight="1">
      <c r="A8" s="60"/>
      <c r="B8" s="63"/>
      <c r="C8" s="64"/>
      <c r="D8" s="60"/>
      <c r="E8" s="64"/>
      <c r="F8" s="64"/>
      <c r="G8" s="64"/>
    </row>
    <row r="9" spans="1:7" ht="12" customHeight="1">
      <c r="A9" s="65"/>
      <c r="B9" s="1" t="s">
        <v>0</v>
      </c>
      <c r="C9" s="66" t="s">
        <v>58</v>
      </c>
      <c r="D9" s="67"/>
      <c r="E9" s="177" t="s">
        <v>1</v>
      </c>
      <c r="F9" s="178"/>
      <c r="G9" s="68"/>
    </row>
    <row r="10" spans="1:7" ht="38.25" customHeight="1">
      <c r="A10" s="65"/>
      <c r="B10" s="2" t="s">
        <v>2</v>
      </c>
      <c r="C10" s="3" t="s">
        <v>59</v>
      </c>
      <c r="D10" s="69"/>
      <c r="E10" s="175" t="s">
        <v>3</v>
      </c>
      <c r="F10" s="176"/>
      <c r="G10" s="70" t="s">
        <v>64</v>
      </c>
    </row>
    <row r="11" spans="1:7" ht="18" customHeight="1">
      <c r="A11" s="65"/>
      <c r="B11" s="2" t="s">
        <v>4</v>
      </c>
      <c r="C11" s="129" t="s">
        <v>60</v>
      </c>
      <c r="D11" s="69"/>
      <c r="E11" s="175" t="s">
        <v>100</v>
      </c>
      <c r="F11" s="176"/>
      <c r="G11" s="104">
        <v>450000</v>
      </c>
    </row>
    <row r="12" spans="1:7" ht="11.25" customHeight="1">
      <c r="A12" s="65"/>
      <c r="B12" s="2" t="s">
        <v>5</v>
      </c>
      <c r="C12" s="129" t="s">
        <v>61</v>
      </c>
      <c r="D12" s="69"/>
      <c r="E12" s="72" t="s">
        <v>6</v>
      </c>
      <c r="F12" s="73"/>
      <c r="G12" s="74">
        <f>F89</f>
        <v>6950000</v>
      </c>
    </row>
    <row r="13" spans="1:7" ht="11.25" customHeight="1">
      <c r="A13" s="65"/>
      <c r="B13" s="2" t="s">
        <v>7</v>
      </c>
      <c r="C13" s="129" t="s">
        <v>62</v>
      </c>
      <c r="D13" s="69"/>
      <c r="E13" s="175" t="s">
        <v>8</v>
      </c>
      <c r="F13" s="176"/>
      <c r="G13" s="70" t="s">
        <v>65</v>
      </c>
    </row>
    <row r="14" spans="1:7" ht="13.5" customHeight="1">
      <c r="A14" s="65"/>
      <c r="B14" s="2" t="s">
        <v>9</v>
      </c>
      <c r="C14" s="130" t="s">
        <v>63</v>
      </c>
      <c r="D14" s="69"/>
      <c r="E14" s="175" t="s">
        <v>10</v>
      </c>
      <c r="F14" s="176"/>
      <c r="G14" s="70" t="s">
        <v>132</v>
      </c>
    </row>
    <row r="15" spans="1:7" ht="25.5" customHeight="1">
      <c r="A15" s="65"/>
      <c r="B15" s="2" t="s">
        <v>11</v>
      </c>
      <c r="C15" s="131" t="s">
        <v>131</v>
      </c>
      <c r="D15" s="69"/>
      <c r="E15" s="179" t="s">
        <v>12</v>
      </c>
      <c r="F15" s="180"/>
      <c r="G15" s="71" t="s">
        <v>66</v>
      </c>
    </row>
    <row r="16" spans="1:7" ht="12" customHeight="1">
      <c r="A16" s="60"/>
      <c r="B16" s="75"/>
      <c r="C16" s="76"/>
      <c r="D16" s="6"/>
      <c r="E16" s="77"/>
      <c r="F16" s="77"/>
      <c r="G16" s="78"/>
    </row>
    <row r="17" spans="1:7" ht="12" customHeight="1">
      <c r="A17" s="79"/>
      <c r="B17" s="181" t="s">
        <v>13</v>
      </c>
      <c r="C17" s="182"/>
      <c r="D17" s="182"/>
      <c r="E17" s="182"/>
      <c r="F17" s="182"/>
      <c r="G17" s="182"/>
    </row>
    <row r="18" spans="1:7" ht="12" customHeight="1">
      <c r="A18" s="60"/>
      <c r="B18" s="80"/>
      <c r="C18" s="81"/>
      <c r="D18" s="81"/>
      <c r="E18" s="81"/>
      <c r="F18" s="82"/>
      <c r="G18" s="82"/>
    </row>
    <row r="19" spans="1:7" ht="12" customHeight="1">
      <c r="A19" s="65"/>
      <c r="B19" s="4" t="s">
        <v>14</v>
      </c>
      <c r="C19" s="5"/>
      <c r="D19" s="6"/>
      <c r="E19" s="6"/>
      <c r="F19" s="6"/>
      <c r="G19" s="6"/>
    </row>
    <row r="20" spans="1:7" ht="24" customHeight="1">
      <c r="A20" s="79"/>
      <c r="B20" s="7" t="s">
        <v>15</v>
      </c>
      <c r="C20" s="7" t="s">
        <v>16</v>
      </c>
      <c r="D20" s="7" t="s">
        <v>17</v>
      </c>
      <c r="E20" s="7" t="s">
        <v>18</v>
      </c>
      <c r="F20" s="7" t="s">
        <v>19</v>
      </c>
      <c r="G20" s="7" t="s">
        <v>20</v>
      </c>
    </row>
    <row r="21" spans="1:7" ht="12.75" customHeight="1">
      <c r="A21" s="79"/>
      <c r="B21" s="134" t="s">
        <v>67</v>
      </c>
      <c r="C21" s="3" t="s">
        <v>21</v>
      </c>
      <c r="D21" s="84">
        <v>1</v>
      </c>
      <c r="E21" s="135" t="s">
        <v>70</v>
      </c>
      <c r="F21" s="74">
        <v>50000</v>
      </c>
      <c r="G21" s="74">
        <f>(D21*F21)</f>
        <v>50000</v>
      </c>
    </row>
    <row r="22" spans="1:7" ht="25.5" customHeight="1">
      <c r="A22" s="79"/>
      <c r="B22" s="134" t="s">
        <v>68</v>
      </c>
      <c r="C22" s="3" t="s">
        <v>21</v>
      </c>
      <c r="D22" s="84">
        <v>1</v>
      </c>
      <c r="E22" s="135" t="s">
        <v>71</v>
      </c>
      <c r="F22" s="74">
        <v>50000</v>
      </c>
      <c r="G22" s="74">
        <f>(D22*F22)</f>
        <v>50000</v>
      </c>
    </row>
    <row r="23" spans="1:7" ht="12.75" customHeight="1">
      <c r="A23" s="79"/>
      <c r="B23" s="136" t="s">
        <v>69</v>
      </c>
      <c r="C23" s="3" t="s">
        <v>21</v>
      </c>
      <c r="D23" s="84">
        <v>10</v>
      </c>
      <c r="E23" s="135" t="s">
        <v>72</v>
      </c>
      <c r="F23" s="74">
        <v>30000</v>
      </c>
      <c r="G23" s="74">
        <f>(D23*F23)</f>
        <v>300000</v>
      </c>
    </row>
    <row r="24" spans="1:7" ht="12.75" customHeight="1">
      <c r="A24" s="79"/>
      <c r="B24" s="8" t="s">
        <v>22</v>
      </c>
      <c r="C24" s="9"/>
      <c r="D24" s="9"/>
      <c r="E24" s="9"/>
      <c r="F24" s="10"/>
      <c r="G24" s="11">
        <f>SUM(G21:G23)</f>
        <v>400000</v>
      </c>
    </row>
    <row r="25" spans="1:7" ht="12" customHeight="1">
      <c r="A25" s="60"/>
      <c r="B25" s="80"/>
      <c r="C25" s="82"/>
      <c r="D25" s="82"/>
      <c r="E25" s="82"/>
      <c r="F25" s="85"/>
      <c r="G25" s="85"/>
    </row>
    <row r="26" spans="1:7" ht="12" customHeight="1">
      <c r="A26" s="65"/>
      <c r="B26" s="12" t="s">
        <v>23</v>
      </c>
      <c r="C26" s="13"/>
      <c r="D26" s="14"/>
      <c r="E26" s="14"/>
      <c r="F26" s="15"/>
      <c r="G26" s="15"/>
    </row>
    <row r="27" spans="1:7" ht="24" customHeight="1">
      <c r="A27" s="65"/>
      <c r="B27" s="16" t="s">
        <v>15</v>
      </c>
      <c r="C27" s="17" t="s">
        <v>16</v>
      </c>
      <c r="D27" s="17" t="s">
        <v>17</v>
      </c>
      <c r="E27" s="16" t="s">
        <v>18</v>
      </c>
      <c r="F27" s="17" t="s">
        <v>19</v>
      </c>
      <c r="G27" s="16" t="s">
        <v>20</v>
      </c>
    </row>
    <row r="28" spans="1:7" ht="12" customHeight="1">
      <c r="A28" s="65"/>
      <c r="B28" s="18"/>
      <c r="C28" s="19" t="s">
        <v>56</v>
      </c>
      <c r="D28" s="19"/>
      <c r="E28" s="19"/>
      <c r="F28" s="18"/>
      <c r="G28" s="18"/>
    </row>
    <row r="29" spans="1:7" ht="12" customHeight="1">
      <c r="A29" s="65"/>
      <c r="B29" s="20" t="s">
        <v>24</v>
      </c>
      <c r="C29" s="21"/>
      <c r="D29" s="21"/>
      <c r="E29" s="21"/>
      <c r="F29" s="22"/>
      <c r="G29" s="22"/>
    </row>
    <row r="30" spans="1:7" ht="12" customHeight="1">
      <c r="A30" s="60"/>
      <c r="B30" s="86"/>
      <c r="C30" s="87"/>
      <c r="D30" s="87"/>
      <c r="E30" s="87"/>
      <c r="F30" s="88"/>
      <c r="G30" s="88"/>
    </row>
    <row r="31" spans="1:7" ht="12" customHeight="1">
      <c r="A31" s="65"/>
      <c r="B31" s="12" t="s">
        <v>25</v>
      </c>
      <c r="C31" s="13"/>
      <c r="D31" s="14"/>
      <c r="E31" s="14"/>
      <c r="F31" s="15"/>
      <c r="G31" s="15"/>
    </row>
    <row r="32" spans="1:7" ht="24" customHeight="1">
      <c r="A32" s="65"/>
      <c r="B32" s="23" t="s">
        <v>15</v>
      </c>
      <c r="C32" s="23" t="s">
        <v>16</v>
      </c>
      <c r="D32" s="23" t="s">
        <v>17</v>
      </c>
      <c r="E32" s="23" t="s">
        <v>18</v>
      </c>
      <c r="F32" s="24" t="s">
        <v>19</v>
      </c>
      <c r="G32" s="23" t="s">
        <v>20</v>
      </c>
    </row>
    <row r="33" spans="1:7" ht="24" customHeight="1">
      <c r="A33" s="96"/>
      <c r="B33" s="148"/>
      <c r="C33" s="148"/>
      <c r="D33" s="148"/>
      <c r="E33" s="148"/>
      <c r="F33" s="149"/>
      <c r="G33" s="148"/>
    </row>
    <row r="34" spans="1:7" ht="12.75" customHeight="1">
      <c r="A34" s="79"/>
      <c r="B34" s="25" t="s">
        <v>26</v>
      </c>
      <c r="C34" s="26"/>
      <c r="D34" s="26"/>
      <c r="E34" s="26"/>
      <c r="F34" s="27"/>
      <c r="G34" s="28"/>
    </row>
    <row r="35" spans="1:7" ht="12.75" customHeight="1">
      <c r="A35" s="79"/>
      <c r="B35" s="86"/>
      <c r="C35" s="87"/>
      <c r="D35" s="87"/>
      <c r="E35" s="87"/>
      <c r="F35" s="88"/>
      <c r="G35" s="88"/>
    </row>
    <row r="36" spans="1:7" ht="12.75" customHeight="1">
      <c r="A36" s="79"/>
      <c r="B36" s="12" t="s">
        <v>27</v>
      </c>
      <c r="C36" s="13"/>
      <c r="D36" s="14"/>
      <c r="E36" s="14"/>
      <c r="F36" s="15"/>
      <c r="G36" s="15"/>
    </row>
    <row r="37" spans="1:7" ht="23.45" customHeight="1">
      <c r="A37" s="79"/>
      <c r="B37" s="24" t="s">
        <v>28</v>
      </c>
      <c r="C37" s="24" t="s">
        <v>29</v>
      </c>
      <c r="D37" s="24" t="s">
        <v>30</v>
      </c>
      <c r="E37" s="24" t="s">
        <v>18</v>
      </c>
      <c r="F37" s="24" t="s">
        <v>19</v>
      </c>
      <c r="G37" s="24" t="s">
        <v>20</v>
      </c>
    </row>
    <row r="38" spans="1:7" ht="12.75" customHeight="1">
      <c r="A38" s="79"/>
      <c r="B38" s="139" t="s">
        <v>73</v>
      </c>
      <c r="C38" s="140"/>
      <c r="D38" s="140"/>
      <c r="E38" s="140"/>
      <c r="F38" s="141"/>
      <c r="G38" s="138"/>
    </row>
    <row r="39" spans="1:7" ht="12.75" customHeight="1">
      <c r="A39" s="79"/>
      <c r="B39" s="139" t="s">
        <v>74</v>
      </c>
      <c r="C39" s="140" t="s">
        <v>80</v>
      </c>
      <c r="D39" s="140">
        <v>1</v>
      </c>
      <c r="E39" s="140" t="s">
        <v>70</v>
      </c>
      <c r="F39" s="142">
        <v>11366</v>
      </c>
      <c r="G39" s="91">
        <f>(D39*F39)</f>
        <v>11366</v>
      </c>
    </row>
    <row r="40" spans="1:7" ht="25.5" customHeight="1">
      <c r="A40" s="79"/>
      <c r="B40" s="134" t="s">
        <v>75</v>
      </c>
      <c r="C40" s="135" t="s">
        <v>81</v>
      </c>
      <c r="D40" s="135">
        <v>1</v>
      </c>
      <c r="E40" s="135" t="s">
        <v>82</v>
      </c>
      <c r="F40" s="142">
        <v>19944</v>
      </c>
      <c r="G40" s="91">
        <f>(D40*F40)</f>
        <v>19944</v>
      </c>
    </row>
    <row r="41" spans="1:7" ht="25.5" customHeight="1">
      <c r="A41" s="79"/>
      <c r="B41" s="134" t="s">
        <v>76</v>
      </c>
      <c r="C41" s="135" t="s">
        <v>83</v>
      </c>
      <c r="D41" s="135">
        <v>1</v>
      </c>
      <c r="E41" s="135" t="s">
        <v>70</v>
      </c>
      <c r="F41" s="142">
        <v>18980</v>
      </c>
      <c r="G41" s="91">
        <f>(D41*F41)</f>
        <v>18980</v>
      </c>
    </row>
    <row r="42" spans="1:7" ht="25.5" customHeight="1">
      <c r="A42" s="79"/>
      <c r="B42" s="143" t="s">
        <v>77</v>
      </c>
      <c r="C42" s="144"/>
      <c r="D42" s="144"/>
      <c r="E42" s="145"/>
      <c r="F42" s="141"/>
      <c r="G42" s="91"/>
    </row>
    <row r="43" spans="1:7" ht="12.75" customHeight="1">
      <c r="A43" s="79"/>
      <c r="B43" s="134" t="s">
        <v>78</v>
      </c>
      <c r="C43" s="146" t="s">
        <v>84</v>
      </c>
      <c r="D43" s="147">
        <v>200</v>
      </c>
      <c r="E43" s="135" t="s">
        <v>85</v>
      </c>
      <c r="F43" s="142">
        <v>5500</v>
      </c>
      <c r="G43" s="91">
        <f>(D43*F43)</f>
        <v>1100000</v>
      </c>
    </row>
    <row r="44" spans="1:7" ht="12.75" customHeight="1">
      <c r="A44" s="79"/>
      <c r="B44" s="136" t="s">
        <v>79</v>
      </c>
      <c r="C44" s="146" t="s">
        <v>86</v>
      </c>
      <c r="D44" s="147">
        <v>60</v>
      </c>
      <c r="E44" s="135" t="s">
        <v>85</v>
      </c>
      <c r="F44" s="142">
        <v>11900</v>
      </c>
      <c r="G44" s="91">
        <f>(D44*F44)</f>
        <v>714000</v>
      </c>
    </row>
    <row r="45" spans="1:7" ht="12.75" customHeight="1">
      <c r="A45" s="79"/>
      <c r="B45" s="29" t="s">
        <v>31</v>
      </c>
      <c r="C45" s="30"/>
      <c r="D45" s="30"/>
      <c r="E45" s="30"/>
      <c r="F45" s="31"/>
      <c r="G45" s="32">
        <f>SUM(G38:G44)</f>
        <v>1864290</v>
      </c>
    </row>
    <row r="46" spans="1:7" ht="25.5" customHeight="1">
      <c r="A46" s="79"/>
      <c r="B46" s="86"/>
      <c r="C46" s="87"/>
      <c r="D46" s="87"/>
      <c r="E46" s="92"/>
      <c r="F46" s="88"/>
      <c r="G46" s="88"/>
    </row>
    <row r="47" spans="1:7" ht="12.75" customHeight="1">
      <c r="A47" s="79"/>
      <c r="B47" s="12" t="s">
        <v>32</v>
      </c>
      <c r="C47" s="13"/>
      <c r="D47" s="14"/>
      <c r="E47" s="14"/>
      <c r="F47" s="15"/>
      <c r="G47" s="15"/>
    </row>
    <row r="48" spans="1:7" ht="27.95" customHeight="1">
      <c r="A48" s="65"/>
      <c r="B48" s="23" t="s">
        <v>33</v>
      </c>
      <c r="C48" s="24" t="s">
        <v>29</v>
      </c>
      <c r="D48" s="24" t="s">
        <v>30</v>
      </c>
      <c r="E48" s="23" t="s">
        <v>18</v>
      </c>
      <c r="F48" s="24" t="s">
        <v>19</v>
      </c>
      <c r="G48" s="23" t="s">
        <v>20</v>
      </c>
    </row>
    <row r="49" spans="1:11" ht="12" customHeight="1">
      <c r="A49" s="60"/>
      <c r="B49" s="83"/>
      <c r="C49" s="90"/>
      <c r="D49" s="91"/>
      <c r="E49" s="3"/>
      <c r="F49" s="93"/>
      <c r="G49" s="91">
        <f>(D49*F49)</f>
        <v>0</v>
      </c>
    </row>
    <row r="50" spans="1:11" ht="12" customHeight="1">
      <c r="A50" s="65"/>
      <c r="B50" s="25" t="s">
        <v>57</v>
      </c>
      <c r="C50" s="33"/>
      <c r="D50" s="33"/>
      <c r="E50" s="33"/>
      <c r="F50" s="34"/>
      <c r="G50" s="35">
        <f>+G49</f>
        <v>0</v>
      </c>
    </row>
    <row r="51" spans="1:11" ht="24" customHeight="1">
      <c r="A51" s="65"/>
      <c r="B51" s="94"/>
      <c r="C51" s="94"/>
      <c r="D51" s="94"/>
      <c r="E51" s="94"/>
      <c r="F51" s="95"/>
      <c r="G51" s="95"/>
      <c r="K51" s="89"/>
    </row>
    <row r="52" spans="1:11" ht="12.75" customHeight="1">
      <c r="A52" s="79"/>
      <c r="B52" s="44" t="s">
        <v>34</v>
      </c>
      <c r="C52" s="45"/>
      <c r="D52" s="45"/>
      <c r="E52" s="45"/>
      <c r="F52" s="45"/>
      <c r="G52" s="59">
        <f>G24+G34+G45+G50+G29</f>
        <v>2264290</v>
      </c>
      <c r="K52" s="89"/>
    </row>
    <row r="53" spans="1:11" ht="12.75" customHeight="1">
      <c r="A53" s="79"/>
      <c r="B53" s="46" t="s">
        <v>35</v>
      </c>
      <c r="C53" s="37"/>
      <c r="D53" s="37"/>
      <c r="E53" s="37"/>
      <c r="F53" s="37"/>
      <c r="G53" s="47">
        <f>G52*0.05</f>
        <v>113214.5</v>
      </c>
    </row>
    <row r="54" spans="1:11" ht="12.75" customHeight="1">
      <c r="A54" s="79"/>
      <c r="B54" s="48" t="s">
        <v>36</v>
      </c>
      <c r="C54" s="36"/>
      <c r="D54" s="36"/>
      <c r="E54" s="36"/>
      <c r="F54" s="36"/>
      <c r="G54" s="49">
        <f>G53+G52</f>
        <v>2377504.5</v>
      </c>
    </row>
    <row r="55" spans="1:11" ht="12.75" customHeight="1">
      <c r="A55" s="79"/>
      <c r="B55" s="46" t="s">
        <v>37</v>
      </c>
      <c r="C55" s="37"/>
      <c r="D55" s="37"/>
      <c r="E55" s="37"/>
      <c r="F55" s="37"/>
      <c r="G55" s="47">
        <f>G12</f>
        <v>6950000</v>
      </c>
    </row>
    <row r="56" spans="1:11" ht="12.75" customHeight="1">
      <c r="A56" s="79"/>
      <c r="B56" s="50" t="s">
        <v>38</v>
      </c>
      <c r="C56" s="51"/>
      <c r="D56" s="51"/>
      <c r="E56" s="51"/>
      <c r="F56" s="51"/>
      <c r="G56" s="52">
        <f>G55-G54</f>
        <v>4572495.5</v>
      </c>
    </row>
    <row r="57" spans="1:11" ht="12.75" customHeight="1">
      <c r="A57" s="79"/>
      <c r="B57" s="42" t="s">
        <v>39</v>
      </c>
      <c r="C57" s="43"/>
      <c r="D57" s="43"/>
      <c r="E57" s="43"/>
      <c r="F57" s="43"/>
      <c r="G57" s="40"/>
    </row>
    <row r="58" spans="1:11" ht="12.75" customHeight="1" thickBot="1">
      <c r="A58" s="79"/>
      <c r="B58" s="53"/>
      <c r="C58" s="43"/>
      <c r="D58" s="43"/>
      <c r="E58" s="43"/>
      <c r="F58" s="43"/>
      <c r="G58" s="40"/>
    </row>
    <row r="59" spans="1:11" ht="12.75" customHeight="1">
      <c r="A59" s="96"/>
      <c r="B59" s="57" t="s">
        <v>40</v>
      </c>
      <c r="C59" s="97"/>
      <c r="D59" s="97"/>
      <c r="E59" s="97"/>
      <c r="F59" s="98"/>
      <c r="G59" s="40"/>
    </row>
    <row r="60" spans="1:11" ht="12.75" customHeight="1">
      <c r="A60" s="96"/>
      <c r="B60" s="151" t="s">
        <v>87</v>
      </c>
      <c r="C60" s="55"/>
      <c r="D60" s="55"/>
      <c r="E60" s="55"/>
      <c r="F60" s="99"/>
      <c r="G60" s="40"/>
    </row>
    <row r="61" spans="1:11" ht="12.75" customHeight="1">
      <c r="A61" s="96"/>
      <c r="B61" s="151" t="s">
        <v>41</v>
      </c>
      <c r="C61" s="55"/>
      <c r="D61" s="55"/>
      <c r="E61" s="55"/>
      <c r="F61" s="99"/>
      <c r="G61" s="40"/>
    </row>
    <row r="62" spans="1:11" ht="13.5" customHeight="1">
      <c r="A62" s="96"/>
      <c r="B62" s="151" t="s">
        <v>88</v>
      </c>
      <c r="C62" s="55"/>
      <c r="D62" s="55"/>
      <c r="E62" s="55"/>
      <c r="F62" s="99"/>
      <c r="G62" s="40"/>
    </row>
    <row r="63" spans="1:11" ht="12" customHeight="1">
      <c r="A63" s="96"/>
      <c r="B63" s="151" t="s">
        <v>89</v>
      </c>
      <c r="C63" s="55"/>
      <c r="D63" s="55"/>
      <c r="E63" s="55"/>
      <c r="F63" s="99"/>
      <c r="G63" s="40"/>
    </row>
    <row r="64" spans="1:11" ht="12" customHeight="1">
      <c r="A64" s="96"/>
      <c r="B64" s="151" t="s">
        <v>42</v>
      </c>
      <c r="C64" s="55"/>
      <c r="D64" s="55"/>
      <c r="E64" s="55"/>
      <c r="F64" s="99"/>
      <c r="G64" s="40"/>
    </row>
    <row r="65" spans="1:7" ht="17.100000000000001" customHeight="1">
      <c r="A65" s="96"/>
      <c r="B65" s="151" t="s">
        <v>90</v>
      </c>
      <c r="C65" s="55"/>
      <c r="D65" s="55"/>
      <c r="E65" s="55"/>
      <c r="F65" s="99"/>
      <c r="G65" s="40"/>
    </row>
    <row r="66" spans="1:7" ht="17.100000000000001" customHeight="1">
      <c r="A66" s="96"/>
      <c r="B66" s="152" t="s">
        <v>91</v>
      </c>
      <c r="C66" s="55"/>
      <c r="D66" s="55"/>
      <c r="E66" s="55"/>
      <c r="F66" s="99"/>
      <c r="G66" s="40"/>
    </row>
    <row r="67" spans="1:7" ht="17.100000000000001" customHeight="1" thickBot="1">
      <c r="A67" s="96"/>
      <c r="B67" s="153" t="s">
        <v>92</v>
      </c>
      <c r="C67" s="100"/>
      <c r="D67" s="100"/>
      <c r="E67" s="100"/>
      <c r="F67" s="101"/>
      <c r="G67" s="40"/>
    </row>
    <row r="68" spans="1:7" ht="24" customHeight="1">
      <c r="A68" s="96"/>
      <c r="B68" s="150"/>
      <c r="C68" s="55"/>
      <c r="D68" s="55"/>
      <c r="E68" s="55"/>
      <c r="F68" s="55"/>
      <c r="G68" s="40"/>
    </row>
    <row r="69" spans="1:7" ht="12.75" customHeight="1">
      <c r="A69" s="79"/>
      <c r="B69" s="55"/>
      <c r="C69" s="55"/>
      <c r="D69" s="55"/>
      <c r="E69" s="55"/>
      <c r="F69" s="55"/>
      <c r="G69" s="40"/>
    </row>
    <row r="70" spans="1:7" ht="13.5" customHeight="1" thickBot="1">
      <c r="A70" s="65"/>
      <c r="B70" s="173" t="s">
        <v>43</v>
      </c>
      <c r="C70" s="174"/>
      <c r="D70" s="105"/>
      <c r="E70" s="106"/>
      <c r="F70" s="102"/>
      <c r="G70" s="40"/>
    </row>
    <row r="71" spans="1:7" ht="12" customHeight="1">
      <c r="A71" s="60"/>
      <c r="B71" s="107" t="s">
        <v>33</v>
      </c>
      <c r="C71" s="108" t="s">
        <v>44</v>
      </c>
      <c r="D71" s="109" t="s">
        <v>45</v>
      </c>
      <c r="E71" s="106"/>
      <c r="F71" s="102"/>
      <c r="G71" s="40"/>
    </row>
    <row r="72" spans="1:7" ht="12" customHeight="1">
      <c r="A72" s="96"/>
      <c r="B72" s="110" t="s">
        <v>46</v>
      </c>
      <c r="C72" s="111">
        <f>+G24</f>
        <v>400000</v>
      </c>
      <c r="D72" s="112">
        <f>(C72/C78)</f>
        <v>0.16824363529070083</v>
      </c>
      <c r="E72" s="106"/>
      <c r="F72" s="102"/>
      <c r="G72" s="40"/>
    </row>
    <row r="73" spans="1:7" ht="12" customHeight="1">
      <c r="A73" s="96"/>
      <c r="B73" s="110" t="s">
        <v>47</v>
      </c>
      <c r="C73" s="113">
        <f>+G29</f>
        <v>0</v>
      </c>
      <c r="D73" s="112">
        <v>0</v>
      </c>
      <c r="E73" s="106"/>
      <c r="F73" s="102"/>
      <c r="G73" s="40"/>
    </row>
    <row r="74" spans="1:7" ht="12" customHeight="1">
      <c r="A74" s="96"/>
      <c r="B74" s="110" t="s">
        <v>48</v>
      </c>
      <c r="C74" s="111">
        <f>+G34</f>
        <v>0</v>
      </c>
      <c r="D74" s="112">
        <f>(C74/C78)</f>
        <v>0</v>
      </c>
      <c r="E74" s="106"/>
      <c r="F74" s="102"/>
      <c r="G74" s="40"/>
    </row>
    <row r="75" spans="1:7" ht="12" customHeight="1">
      <c r="A75" s="96"/>
      <c r="B75" s="110" t="s">
        <v>28</v>
      </c>
      <c r="C75" s="111">
        <f>+G45</f>
        <v>1864290</v>
      </c>
      <c r="D75" s="112">
        <f>(C75/C78)</f>
        <v>0.78413731709025158</v>
      </c>
      <c r="E75" s="106"/>
      <c r="F75" s="102"/>
      <c r="G75" s="40"/>
    </row>
    <row r="76" spans="1:7" ht="12" customHeight="1">
      <c r="A76" s="96"/>
      <c r="B76" s="110" t="s">
        <v>49</v>
      </c>
      <c r="C76" s="114">
        <f>+G50</f>
        <v>0</v>
      </c>
      <c r="D76" s="112">
        <f>(C76/C78)</f>
        <v>0</v>
      </c>
      <c r="E76" s="115"/>
      <c r="F76" s="39"/>
      <c r="G76" s="40"/>
    </row>
    <row r="77" spans="1:7" ht="12" customHeight="1">
      <c r="A77" s="96"/>
      <c r="B77" s="110" t="s">
        <v>50</v>
      </c>
      <c r="C77" s="114">
        <f>+G53</f>
        <v>113214.5</v>
      </c>
      <c r="D77" s="112">
        <f>(C77/C78)</f>
        <v>4.7619047619047616E-2</v>
      </c>
      <c r="E77" s="115"/>
      <c r="F77" s="39"/>
      <c r="G77" s="40"/>
    </row>
    <row r="78" spans="1:7" ht="12.75" customHeight="1" thickBot="1">
      <c r="A78" s="96"/>
      <c r="B78" s="116" t="s">
        <v>51</v>
      </c>
      <c r="C78" s="117">
        <f>SUM(C72:C77)</f>
        <v>2377504.5</v>
      </c>
      <c r="D78" s="118">
        <f>SUM(D72:D77)</f>
        <v>1</v>
      </c>
      <c r="E78" s="115"/>
      <c r="F78" s="39"/>
      <c r="G78" s="40"/>
    </row>
    <row r="79" spans="1:7" ht="12" customHeight="1">
      <c r="A79" s="96"/>
      <c r="B79" s="119"/>
      <c r="C79" s="120"/>
      <c r="D79" s="120"/>
      <c r="E79" s="120"/>
      <c r="F79" s="43"/>
      <c r="G79" s="40"/>
    </row>
    <row r="80" spans="1:7" ht="12" customHeight="1">
      <c r="A80" s="96"/>
      <c r="B80" s="54"/>
      <c r="C80" s="120"/>
      <c r="D80" s="120"/>
      <c r="E80" s="120"/>
      <c r="F80" s="43"/>
      <c r="G80" s="40"/>
    </row>
    <row r="81" spans="1:7" ht="12" customHeight="1" thickBot="1">
      <c r="A81" s="96"/>
      <c r="B81" s="121"/>
      <c r="C81" s="122" t="s">
        <v>52</v>
      </c>
      <c r="D81" s="123"/>
      <c r="E81" s="124"/>
      <c r="F81" s="38"/>
      <c r="G81" s="40"/>
    </row>
    <row r="82" spans="1:7" ht="12" customHeight="1">
      <c r="A82" s="96"/>
      <c r="B82" s="125" t="s">
        <v>53</v>
      </c>
      <c r="C82" s="126"/>
      <c r="D82" s="126"/>
      <c r="E82" s="127"/>
      <c r="F82" s="58"/>
      <c r="G82" s="41"/>
    </row>
    <row r="83" spans="1:7" ht="12" customHeight="1" thickBot="1">
      <c r="A83" s="96"/>
      <c r="B83" s="116" t="s">
        <v>54</v>
      </c>
      <c r="C83" s="117"/>
      <c r="D83" s="117"/>
      <c r="E83" s="128"/>
      <c r="F83" s="58"/>
      <c r="G83" s="41"/>
    </row>
    <row r="84" spans="1:7" ht="12" customHeight="1">
      <c r="A84" s="96"/>
      <c r="B84" s="56" t="s">
        <v>55</v>
      </c>
      <c r="C84" s="55"/>
      <c r="D84" s="55"/>
      <c r="E84" s="55"/>
      <c r="F84" s="55"/>
      <c r="G84" s="55"/>
    </row>
    <row r="85" spans="1:7" ht="12.75" customHeight="1">
      <c r="A85" s="96"/>
      <c r="B85" s="157" t="s">
        <v>93</v>
      </c>
      <c r="C85" s="158" t="s">
        <v>30</v>
      </c>
      <c r="D85" s="157" t="s">
        <v>94</v>
      </c>
      <c r="E85" s="157" t="s">
        <v>19</v>
      </c>
      <c r="F85" s="157" t="s">
        <v>20</v>
      </c>
    </row>
    <row r="86" spans="1:7" ht="12.75" customHeight="1">
      <c r="A86" s="96"/>
      <c r="B86" s="132" t="s">
        <v>95</v>
      </c>
      <c r="C86" s="154">
        <v>8</v>
      </c>
      <c r="D86" s="133" t="s">
        <v>96</v>
      </c>
      <c r="E86" s="137">
        <v>500000</v>
      </c>
      <c r="F86" s="155">
        <f>+E86*C86</f>
        <v>4000000</v>
      </c>
    </row>
    <row r="87" spans="1:7" ht="15" customHeight="1">
      <c r="A87" s="96"/>
      <c r="B87" s="132" t="s">
        <v>97</v>
      </c>
      <c r="C87" s="154">
        <v>3</v>
      </c>
      <c r="D87" s="133" t="s">
        <v>96</v>
      </c>
      <c r="E87" s="137">
        <v>450000</v>
      </c>
      <c r="F87" s="155">
        <f t="shared" ref="F87:F88" si="0">+E87*C87</f>
        <v>1350000</v>
      </c>
    </row>
    <row r="88" spans="1:7" ht="12" customHeight="1">
      <c r="A88" s="96"/>
      <c r="B88" s="132" t="s">
        <v>98</v>
      </c>
      <c r="C88" s="156">
        <v>2</v>
      </c>
      <c r="D88" s="133" t="s">
        <v>96</v>
      </c>
      <c r="E88" s="137">
        <v>800000</v>
      </c>
      <c r="F88" s="155">
        <f t="shared" si="0"/>
        <v>1600000</v>
      </c>
    </row>
    <row r="89" spans="1:7" ht="12" customHeight="1">
      <c r="A89" s="96"/>
      <c r="B89" s="159" t="s">
        <v>99</v>
      </c>
      <c r="C89" s="159"/>
      <c r="D89" s="159"/>
      <c r="E89" s="159"/>
      <c r="F89" s="160">
        <f>SUM(F86:F88)</f>
        <v>6950000</v>
      </c>
    </row>
    <row r="90" spans="1:7" ht="12" customHeight="1">
      <c r="A90" s="96"/>
    </row>
    <row r="91" spans="1:7" ht="12" customHeight="1">
      <c r="A91" s="96"/>
    </row>
    <row r="92" spans="1:7" ht="12" customHeight="1">
      <c r="A92" s="96"/>
    </row>
    <row r="93" spans="1:7" ht="12" customHeight="1">
      <c r="A93" s="96"/>
    </row>
    <row r="94" spans="1:7" ht="12" customHeight="1">
      <c r="A94" s="96"/>
    </row>
    <row r="95" spans="1:7" ht="12.75" customHeight="1">
      <c r="A95" s="96"/>
    </row>
    <row r="96" spans="1:7" ht="12" customHeight="1">
      <c r="A96" s="96"/>
    </row>
    <row r="97" spans="1:1" ht="12.75" customHeight="1">
      <c r="A97" s="96"/>
    </row>
    <row r="98" spans="1:1" ht="12" customHeight="1">
      <c r="A98" s="103"/>
    </row>
    <row r="99" spans="1:1" ht="12" customHeight="1">
      <c r="A99" s="96"/>
    </row>
    <row r="100" spans="1:1" ht="12.75" customHeight="1">
      <c r="A100" s="96"/>
    </row>
    <row r="101" spans="1:1" ht="15.6" customHeight="1">
      <c r="A101" s="96"/>
    </row>
  </sheetData>
  <mergeCells count="8">
    <mergeCell ref="B70:C7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66" fitToHeight="0"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opLeftCell="A13" workbookViewId="0">
      <selection sqref="A1:XFD1048576"/>
    </sheetView>
  </sheetViews>
  <sheetFormatPr baseColWidth="10" defaultRowHeight="15"/>
  <cols>
    <col min="1" max="1" width="17.42578125" customWidth="1"/>
    <col min="2" max="2" width="35.140625" customWidth="1"/>
    <col min="3" max="3" width="10.85546875" style="172"/>
  </cols>
  <sheetData>
    <row r="2" spans="1:4">
      <c r="A2" s="183" t="s">
        <v>101</v>
      </c>
      <c r="B2" s="161" t="s">
        <v>102</v>
      </c>
      <c r="C2" s="162">
        <v>25000</v>
      </c>
    </row>
    <row r="3" spans="1:4" ht="15.75" thickBot="1">
      <c r="A3" s="184"/>
      <c r="B3" s="163" t="s">
        <v>103</v>
      </c>
      <c r="C3" s="164">
        <v>35700</v>
      </c>
    </row>
    <row r="4" spans="1:4">
      <c r="A4" s="185" t="s">
        <v>104</v>
      </c>
      <c r="B4" s="165" t="s">
        <v>105</v>
      </c>
      <c r="C4" s="166">
        <v>25000</v>
      </c>
    </row>
    <row r="5" spans="1:4" ht="15.75" thickBot="1">
      <c r="A5" s="186"/>
      <c r="B5" s="167" t="s">
        <v>106</v>
      </c>
      <c r="C5" s="168">
        <v>6000</v>
      </c>
    </row>
    <row r="6" spans="1:4">
      <c r="A6" s="187" t="s">
        <v>107</v>
      </c>
      <c r="B6" s="169" t="s">
        <v>108</v>
      </c>
      <c r="C6" s="170">
        <v>19800</v>
      </c>
    </row>
    <row r="7" spans="1:4">
      <c r="A7" s="188"/>
      <c r="B7" s="161" t="s">
        <v>109</v>
      </c>
      <c r="C7" s="162">
        <v>20000</v>
      </c>
    </row>
    <row r="8" spans="1:4">
      <c r="A8" s="188"/>
      <c r="B8" s="161" t="s">
        <v>110</v>
      </c>
      <c r="C8" s="162">
        <v>26900</v>
      </c>
    </row>
    <row r="9" spans="1:4">
      <c r="A9" s="188"/>
      <c r="B9" s="161" t="s">
        <v>111</v>
      </c>
      <c r="C9" s="162">
        <v>27900</v>
      </c>
    </row>
    <row r="10" spans="1:4" ht="15.75" thickBot="1">
      <c r="A10" s="189"/>
      <c r="B10" s="163" t="s">
        <v>112</v>
      </c>
      <c r="C10" s="164">
        <v>5900</v>
      </c>
    </row>
    <row r="11" spans="1:4">
      <c r="A11" s="185" t="s">
        <v>113</v>
      </c>
      <c r="B11" s="165" t="s">
        <v>114</v>
      </c>
      <c r="C11" s="166">
        <v>11366</v>
      </c>
      <c r="D11" s="171" t="s">
        <v>115</v>
      </c>
    </row>
    <row r="12" spans="1:4">
      <c r="A12" s="188"/>
      <c r="B12" s="161" t="s">
        <v>116</v>
      </c>
      <c r="C12" s="162">
        <v>19944</v>
      </c>
      <c r="D12" s="171" t="s">
        <v>115</v>
      </c>
    </row>
    <row r="13" spans="1:4">
      <c r="A13" s="188"/>
      <c r="B13" s="161" t="s">
        <v>117</v>
      </c>
      <c r="C13" s="162">
        <v>6978</v>
      </c>
      <c r="D13" s="171" t="s">
        <v>115</v>
      </c>
    </row>
    <row r="14" spans="1:4">
      <c r="A14" s="188"/>
      <c r="B14" s="161" t="s">
        <v>118</v>
      </c>
      <c r="C14" s="162">
        <v>14318</v>
      </c>
      <c r="D14" s="171" t="s">
        <v>115</v>
      </c>
    </row>
    <row r="15" spans="1:4" ht="15.75" thickBot="1">
      <c r="A15" s="186"/>
      <c r="B15" s="167" t="s">
        <v>119</v>
      </c>
      <c r="C15" s="168">
        <v>6921</v>
      </c>
      <c r="D15" s="171" t="s">
        <v>115</v>
      </c>
    </row>
    <row r="16" spans="1:4">
      <c r="A16" s="187" t="s">
        <v>120</v>
      </c>
      <c r="B16" s="169" t="s">
        <v>121</v>
      </c>
      <c r="C16" s="170">
        <v>5500</v>
      </c>
    </row>
    <row r="17" spans="1:4">
      <c r="A17" s="188"/>
      <c r="B17" s="161" t="s">
        <v>122</v>
      </c>
      <c r="C17" s="162">
        <v>11900</v>
      </c>
    </row>
    <row r="18" spans="1:4">
      <c r="A18" s="188"/>
      <c r="B18" s="161" t="s">
        <v>123</v>
      </c>
      <c r="C18" s="162">
        <v>11900</v>
      </c>
    </row>
    <row r="19" spans="1:4" ht="15.75" thickBot="1">
      <c r="A19" s="189"/>
      <c r="B19" s="163" t="s">
        <v>124</v>
      </c>
      <c r="C19" s="164">
        <v>11900</v>
      </c>
    </row>
    <row r="20" spans="1:4">
      <c r="A20" s="185" t="s">
        <v>125</v>
      </c>
      <c r="B20" s="165" t="s">
        <v>126</v>
      </c>
      <c r="C20" s="166">
        <v>28500</v>
      </c>
    </row>
    <row r="21" spans="1:4">
      <c r="A21" s="187"/>
      <c r="B21" s="169" t="s">
        <v>127</v>
      </c>
      <c r="C21" s="170">
        <v>23576</v>
      </c>
      <c r="D21" s="171" t="s">
        <v>115</v>
      </c>
    </row>
    <row r="22" spans="1:4">
      <c r="A22" s="188"/>
      <c r="B22" s="161" t="s">
        <v>128</v>
      </c>
      <c r="C22" s="162">
        <v>26710</v>
      </c>
      <c r="D22" s="171" t="s">
        <v>115</v>
      </c>
    </row>
    <row r="23" spans="1:4">
      <c r="A23" s="188"/>
      <c r="B23" s="161" t="s">
        <v>129</v>
      </c>
      <c r="C23" s="162">
        <v>52500</v>
      </c>
    </row>
    <row r="24" spans="1:4" ht="15.75" thickBot="1">
      <c r="A24" s="186"/>
      <c r="B24" s="167" t="s">
        <v>130</v>
      </c>
      <c r="C24" s="168">
        <v>52500</v>
      </c>
    </row>
  </sheetData>
  <mergeCells count="6">
    <mergeCell ref="A20:A24"/>
    <mergeCell ref="A2:A3"/>
    <mergeCell ref="A4:A5"/>
    <mergeCell ref="A6:A10"/>
    <mergeCell ref="A11:A15"/>
    <mergeCell ref="A16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Bovinos_Carne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Rioseco Ventura Victor Manuel</cp:lastModifiedBy>
  <cp:lastPrinted>2023-04-13T14:53:48Z</cp:lastPrinted>
  <dcterms:created xsi:type="dcterms:W3CDTF">2020-11-27T12:49:26Z</dcterms:created>
  <dcterms:modified xsi:type="dcterms:W3CDTF">2023-05-03T19:50:20Z</dcterms:modified>
</cp:coreProperties>
</file>