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valenzuelap\Documents\AAASISTENCIA FINANCIERA\2023 FICHAS\La serena 2023\"/>
    </mc:Choice>
  </mc:AlternateContent>
  <bookViews>
    <workbookView xWindow="0" yWindow="0" windowWidth="28770" windowHeight="10845"/>
  </bookViews>
  <sheets>
    <sheet name="caprino ext 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7" i="1" l="1"/>
  <c r="B76" i="1"/>
  <c r="F59" i="1"/>
  <c r="F54" i="1"/>
  <c r="B7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39" i="1"/>
  <c r="F39" i="1" s="1"/>
  <c r="F23" i="1"/>
  <c r="E23" i="1"/>
  <c r="F22" i="1"/>
  <c r="F24" i="1" s="1"/>
  <c r="E22" i="1"/>
  <c r="B75" i="1" l="1"/>
  <c r="F56" i="1"/>
  <c r="F49" i="1"/>
  <c r="B78" i="1" s="1"/>
  <c r="F57" i="1" l="1"/>
  <c r="B80" i="1" s="1"/>
  <c r="F58" i="1"/>
  <c r="F60" i="1" s="1"/>
  <c r="B81" i="1" l="1"/>
  <c r="C77" i="1" l="1"/>
  <c r="C79" i="1"/>
  <c r="C75" i="1"/>
  <c r="C78" i="1"/>
  <c r="C80" i="1"/>
  <c r="C81" i="1" l="1"/>
</calcChain>
</file>

<file path=xl/sharedStrings.xml><?xml version="1.0" encoding="utf-8"?>
<sst xmlns="http://schemas.openxmlformats.org/spreadsheetml/2006/main" count="133" uniqueCount="97">
  <si>
    <t>RUBRO O CULTIVO</t>
  </si>
  <si>
    <t xml:space="preserve">PRODUCCION CAPRINA LECHERA </t>
  </si>
  <si>
    <t>RENDIMIENTO (Quesos/año)</t>
  </si>
  <si>
    <t>SISTEMA DE PRODUCCION</t>
  </si>
  <si>
    <t>EXTENSIVO</t>
  </si>
  <si>
    <t>Fecha Estimada precio venta</t>
  </si>
  <si>
    <t>NOV-DIC</t>
  </si>
  <si>
    <t>NIVEL TECNOLÓGICO</t>
  </si>
  <si>
    <t>BAJO</t>
  </si>
  <si>
    <t>PRECIO ESPERADO ($/kg)</t>
  </si>
  <si>
    <t>REGIÓN</t>
  </si>
  <si>
    <t>COQUIMBO</t>
  </si>
  <si>
    <t>INGRESO ESPERADO, C. IVA($)</t>
  </si>
  <si>
    <t>ÁREA</t>
  </si>
  <si>
    <t>LA SERENA</t>
  </si>
  <si>
    <t>DESTINO DE PRODUCCIÓN</t>
  </si>
  <si>
    <t>MERCADO LOCAL</t>
  </si>
  <si>
    <t>COMUNA/LOCALIDAD</t>
  </si>
  <si>
    <t>TODAS LAS COMUNAS</t>
  </si>
  <si>
    <t>FECHA DE COSECHA</t>
  </si>
  <si>
    <t>AGO-DIC</t>
  </si>
  <si>
    <t>FECHA PRECIO INSUMOS</t>
  </si>
  <si>
    <t>CONTINGENCIA</t>
  </si>
  <si>
    <t>SEQUIA</t>
  </si>
  <si>
    <t xml:space="preserve">       COSTOS DIRECTOS DE PRODUCCIÓN CAPRINA LECHERA PARA LA ELABORACION DE QUESO DE CABRA CON  10 CABRAS RAZA MIXTA (INCLUYE IVA)</t>
  </si>
  <si>
    <t>MANO DE OBRA</t>
  </si>
  <si>
    <t>LABORES</t>
  </si>
  <si>
    <t>UNIDAD</t>
  </si>
  <si>
    <t>N° JORNADAS</t>
  </si>
  <si>
    <t>ÉPOCA</t>
  </si>
  <si>
    <t>PRECIO UNITARIO ($)</t>
  </si>
  <si>
    <t>SUB TOTAL ($)</t>
  </si>
  <si>
    <t>ALIMENTACIÓN</t>
  </si>
  <si>
    <t>JH</t>
  </si>
  <si>
    <t>ANUAL</t>
  </si>
  <si>
    <t>MANEJO SANITARIO</t>
  </si>
  <si>
    <t>Otoño-primavera</t>
  </si>
  <si>
    <t>ELABORACIÓN DE QUESO</t>
  </si>
  <si>
    <t>Primavera- verano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</si>
  <si>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</si>
  <si>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</si>
  <si>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</si>
  <si>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</si>
  <si>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</si>
  <si>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</si>
  <si>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UNIDAD (Kg/l/u</t>
  </si>
  <si>
    <t>CANTIDAD (kg/I/u)</t>
  </si>
  <si>
    <t>SUBTOTAL ($)</t>
  </si>
  <si>
    <t>FARMACOS</t>
  </si>
  <si>
    <t>Antiparasitarios y vacunas</t>
  </si>
  <si>
    <t>U</t>
  </si>
  <si>
    <t>Otoño- primavera</t>
  </si>
  <si>
    <t>OTROS</t>
  </si>
  <si>
    <t>BOTIQUIN</t>
  </si>
  <si>
    <t>FERMENTOS LÁCTICOS</t>
  </si>
  <si>
    <t xml:space="preserve">Kg </t>
  </si>
  <si>
    <t>Primavera-verano</t>
  </si>
  <si>
    <t>CUAJO</t>
  </si>
  <si>
    <t>NaCL</t>
  </si>
  <si>
    <t>Ca CL2</t>
  </si>
  <si>
    <t>CERA SELLADO</t>
  </si>
  <si>
    <t>ETIQUETA</t>
  </si>
  <si>
    <t>GAS</t>
  </si>
  <si>
    <t>Subtotal Insumos</t>
  </si>
  <si>
    <t xml:space="preserve">   OTROS</t>
  </si>
  <si>
    <t>ITEM</t>
  </si>
  <si>
    <t>Subtotal Otros</t>
  </si>
  <si>
    <t xml:space="preserve">       TOTAL COSTOS  DIRECTOS</t>
  </si>
  <si>
    <t xml:space="preserve">       MÁS IMPREVISTOS (5%)</t>
  </si>
  <si>
    <t xml:space="preserve">       TOTAL COSTOS</t>
  </si>
  <si>
    <t xml:space="preserve">       INGRESOS ESPERADOS</t>
  </si>
  <si>
    <t xml:space="preserve">       RESULTADO ECÓNOMICOS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</si>
  <si>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</si>
  <si>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</si>
  <si>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  Precios de insumos y productos se expresan con IVA.</t>
  </si>
  <si>
    <t>2.  Precio de Insumos corresponde a  precios  colocados en el predio</t>
  </si>
  <si>
    <t>3.  Precio esperado por ventas corresponde a precio colocado en el domicilio del comprador, ( incluye Ingreso a feria)</t>
  </si>
  <si>
    <t>4.  Los insumos aplicados (tipo y dosis) son referenciales y deben correspoder al territorio en particular</t>
  </si>
  <si>
    <t>5.  El rendimiento esta expresado en (Quesos/Año) en donde la unidad pesa 1 Kg</t>
  </si>
  <si>
    <t xml:space="preserve">6.  La produccion diaria por animal esta considerada en base a un promedio de 1.5 lts/dia de leche por un periodo de 300 dias anuales. </t>
  </si>
  <si>
    <t>7.  El rendimiento se calculo considerando que con 1000 lts de leche se obtienen 142 Kg de queso  -  Meneses R.,(2017) Manual de produccion caprina La Serena: Boletin INIA</t>
  </si>
  <si>
    <t>8.  La ficha fue elaborada en base a los costos de produccion de 10 cabras  mixtas ( criollas,criollas con cruza de razas lecheras introducidas y de razas lecheras )</t>
  </si>
  <si>
    <t>COMPOSICION COSTOS DE PRODUCCION</t>
  </si>
  <si>
    <t>Item</t>
  </si>
  <si>
    <t>$</t>
  </si>
  <si>
    <t>%</t>
  </si>
  <si>
    <t>Mano de obra</t>
  </si>
  <si>
    <t>Jornada Animal</t>
  </si>
  <si>
    <t>Maquinaria</t>
  </si>
  <si>
    <t>Insumos</t>
  </si>
  <si>
    <t>Otros</t>
  </si>
  <si>
    <t>Imprevistos</t>
  </si>
  <si>
    <t>COSTO TOTAL</t>
  </si>
  <si>
    <t>ESCENARIOS COSTO UNITARIO  ($/Queso)</t>
  </si>
  <si>
    <t>Rendimiento (Quesos/año)</t>
  </si>
  <si>
    <t>Costo unitario ($/Queso)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</si>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</sst>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9"/>
      <name val="Calibri"/>
      <family val="2"/>
    </font>
    <font>
      <b/>
      <sz val="9"/>
      <color indexed="9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7"/>
      <color theme="0"/>
      <name val="Calibri"/>
      <family val="2"/>
    </font>
    <font>
      <sz val="7"/>
      <color theme="0"/>
      <name val="Calibri"/>
      <family val="2"/>
    </font>
    <font>
      <sz val="8"/>
      <color indexed="9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9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1">
    <xf numFmtId="0" fontId="0" fillId="0" borderId="0" xfId="0"/>
    <xf numFmtId="0" fontId="4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0" fontId="5" fillId="0" borderId="0" xfId="0" applyFont="1"/>
    <xf numFmtId="3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164" fontId="5" fillId="0" borderId="1" xfId="1" applyNumberFormat="1" applyFont="1" applyBorder="1"/>
    <xf numFmtId="164" fontId="5" fillId="0" borderId="1" xfId="1" applyNumberFormat="1" applyFont="1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17" fontId="6" fillId="3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164" fontId="5" fillId="0" borderId="0" xfId="1" applyNumberFormat="1" applyFont="1" applyBorder="1"/>
    <xf numFmtId="164" fontId="5" fillId="0" borderId="0" xfId="1" applyNumberFormat="1" applyFont="1"/>
    <xf numFmtId="0" fontId="4" fillId="2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vertical="center" wrapText="1"/>
    </xf>
    <xf numFmtId="0" fontId="4" fillId="2" borderId="1" xfId="0" applyFont="1" applyFill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wrapText="1"/>
    </xf>
    <xf numFmtId="164" fontId="4" fillId="2" borderId="1" xfId="1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right"/>
    </xf>
    <xf numFmtId="0" fontId="7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4" fillId="2" borderId="1" xfId="0" applyFont="1" applyFill="1" applyBorder="1"/>
    <xf numFmtId="0" fontId="5" fillId="2" borderId="1" xfId="0" applyFont="1" applyFill="1" applyBorder="1"/>
    <xf numFmtId="164" fontId="5" fillId="2" borderId="1" xfId="1" applyNumberFormat="1" applyFont="1" applyFill="1" applyBorder="1"/>
    <xf numFmtId="164" fontId="4" fillId="2" borderId="1" xfId="1" applyNumberFormat="1" applyFont="1" applyFill="1" applyBorder="1"/>
    <xf numFmtId="0" fontId="5" fillId="3" borderId="1" xfId="0" applyFont="1" applyFill="1" applyBorder="1" applyAlignment="1">
      <alignment horizontal="center"/>
    </xf>
    <xf numFmtId="0" fontId="8" fillId="0" borderId="1" xfId="0" applyFont="1" applyBorder="1"/>
    <xf numFmtId="0" fontId="9" fillId="0" borderId="1" xfId="0" applyFont="1" applyBorder="1"/>
    <xf numFmtId="0" fontId="4" fillId="3" borderId="0" xfId="0" applyFont="1" applyFill="1"/>
    <xf numFmtId="0" fontId="5" fillId="3" borderId="0" xfId="0" applyFont="1" applyFill="1"/>
    <xf numFmtId="164" fontId="5" fillId="3" borderId="0" xfId="1" applyNumberFormat="1" applyFont="1" applyFill="1" applyBorder="1"/>
    <xf numFmtId="164" fontId="4" fillId="3" borderId="0" xfId="1" applyNumberFormat="1" applyFont="1" applyFill="1" applyBorder="1"/>
    <xf numFmtId="0" fontId="10" fillId="4" borderId="0" xfId="0" applyFont="1" applyFill="1" applyAlignment="1">
      <alignment vertical="center" wrapText="1"/>
    </xf>
    <xf numFmtId="164" fontId="1" fillId="0" borderId="0" xfId="1" applyNumberFormat="1" applyFont="1" applyBorder="1"/>
    <xf numFmtId="0" fontId="10" fillId="2" borderId="1" xfId="0" applyFont="1" applyFill="1" applyBorder="1" applyAlignment="1">
      <alignment horizontal="center"/>
    </xf>
    <xf numFmtId="164" fontId="10" fillId="2" borderId="1" xfId="1" applyNumberFormat="1" applyFont="1" applyFill="1" applyBorder="1" applyAlignment="1">
      <alignment horizontal="center"/>
    </xf>
    <xf numFmtId="0" fontId="11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164" fontId="1" fillId="0" borderId="1" xfId="1" applyNumberFormat="1" applyFont="1" applyBorder="1"/>
    <xf numFmtId="0" fontId="2" fillId="2" borderId="1" xfId="0" applyFont="1" applyFill="1" applyBorder="1"/>
    <xf numFmtId="0" fontId="0" fillId="2" borderId="1" xfId="0" applyFill="1" applyBorder="1"/>
    <xf numFmtId="164" fontId="1" fillId="2" borderId="1" xfId="1" applyNumberFormat="1" applyFont="1" applyFill="1" applyBorder="1"/>
    <xf numFmtId="164" fontId="2" fillId="2" borderId="1" xfId="1" applyNumberFormat="1" applyFont="1" applyFill="1" applyBorder="1"/>
    <xf numFmtId="0" fontId="2" fillId="3" borderId="0" xfId="0" applyFont="1" applyFill="1"/>
    <xf numFmtId="0" fontId="0" fillId="3" borderId="0" xfId="0" applyFill="1"/>
    <xf numFmtId="164" fontId="1" fillId="3" borderId="0" xfId="1" applyNumberFormat="1" applyFont="1" applyFill="1" applyBorder="1"/>
    <xf numFmtId="164" fontId="2" fillId="3" borderId="0" xfId="1" applyNumberFormat="1" applyFont="1" applyFill="1" applyBorder="1"/>
    <xf numFmtId="0" fontId="2" fillId="4" borderId="0" xfId="0" applyFont="1" applyFill="1"/>
    <xf numFmtId="3" fontId="2" fillId="4" borderId="0" xfId="0" applyNumberFormat="1" applyFont="1" applyFill="1"/>
    <xf numFmtId="0" fontId="2" fillId="2" borderId="0" xfId="0" applyFont="1" applyFill="1" applyAlignment="1">
      <alignment horizontal="left"/>
    </xf>
    <xf numFmtId="0" fontId="0" fillId="2" borderId="0" xfId="0" applyFill="1"/>
    <xf numFmtId="3" fontId="2" fillId="2" borderId="0" xfId="0" applyNumberFormat="1" applyFont="1" applyFill="1"/>
    <xf numFmtId="0" fontId="10" fillId="4" borderId="0" xfId="0" applyFont="1" applyFill="1"/>
    <xf numFmtId="3" fontId="10" fillId="4" borderId="0" xfId="0" applyNumberFormat="1" applyFont="1" applyFill="1"/>
    <xf numFmtId="0" fontId="10" fillId="2" borderId="0" xfId="0" applyFont="1" applyFill="1"/>
    <xf numFmtId="3" fontId="10" fillId="2" borderId="0" xfId="0" applyNumberFormat="1" applyFont="1" applyFill="1"/>
    <xf numFmtId="49" fontId="0" fillId="5" borderId="0" xfId="0" applyNumberFormat="1" applyFill="1" applyAlignment="1">
      <alignment vertical="center"/>
    </xf>
    <xf numFmtId="0" fontId="14" fillId="5" borderId="0" xfId="0" applyFont="1" applyFill="1" applyAlignment="1">
      <alignment vertical="center"/>
    </xf>
    <xf numFmtId="165" fontId="15" fillId="5" borderId="0" xfId="0" applyNumberFormat="1" applyFont="1" applyFill="1" applyAlignment="1">
      <alignment vertical="center"/>
    </xf>
    <xf numFmtId="0" fontId="0" fillId="5" borderId="0" xfId="0" applyFill="1" applyAlignment="1">
      <alignment vertical="center"/>
    </xf>
    <xf numFmtId="49" fontId="16" fillId="5" borderId="2" xfId="0" applyNumberFormat="1" applyFont="1" applyFill="1" applyBorder="1" applyAlignment="1">
      <alignment vertical="center"/>
    </xf>
    <xf numFmtId="0" fontId="18" fillId="5" borderId="3" xfId="0" applyFont="1" applyFill="1" applyBorder="1"/>
    <xf numFmtId="0" fontId="18" fillId="5" borderId="4" xfId="0" applyFont="1" applyFill="1" applyBorder="1"/>
    <xf numFmtId="49" fontId="18" fillId="5" borderId="5" xfId="0" applyNumberFormat="1" applyFont="1" applyFill="1" applyBorder="1" applyAlignment="1">
      <alignment vertical="center"/>
    </xf>
    <xf numFmtId="0" fontId="18" fillId="5" borderId="0" xfId="0" applyFont="1" applyFill="1"/>
    <xf numFmtId="0" fontId="18" fillId="5" borderId="6" xfId="0" applyFont="1" applyFill="1" applyBorder="1"/>
    <xf numFmtId="49" fontId="18" fillId="5" borderId="7" xfId="0" applyNumberFormat="1" applyFont="1" applyFill="1" applyBorder="1" applyAlignment="1">
      <alignment vertical="center"/>
    </xf>
    <xf numFmtId="0" fontId="18" fillId="5" borderId="8" xfId="0" applyFont="1" applyFill="1" applyBorder="1"/>
    <xf numFmtId="0" fontId="18" fillId="5" borderId="9" xfId="0" applyFont="1" applyFill="1" applyBorder="1"/>
    <xf numFmtId="164" fontId="1" fillId="0" borderId="0" xfId="1" applyNumberFormat="1" applyFont="1"/>
    <xf numFmtId="49" fontId="19" fillId="4" borderId="10" xfId="0" applyNumberFormat="1" applyFont="1" applyFill="1" applyBorder="1" applyAlignment="1">
      <alignment vertical="center"/>
    </xf>
    <xf numFmtId="49" fontId="19" fillId="4" borderId="11" xfId="0" applyNumberFormat="1" applyFont="1" applyFill="1" applyBorder="1" applyAlignment="1">
      <alignment vertical="center"/>
    </xf>
    <xf numFmtId="0" fontId="20" fillId="4" borderId="12" xfId="0" applyFont="1" applyFill="1" applyBorder="1"/>
    <xf numFmtId="0" fontId="18" fillId="3" borderId="0" xfId="0" applyFont="1" applyFill="1"/>
    <xf numFmtId="49" fontId="16" fillId="6" borderId="13" xfId="0" applyNumberFormat="1" applyFont="1" applyFill="1" applyBorder="1" applyAlignment="1">
      <alignment vertical="center"/>
    </xf>
    <xf numFmtId="49" fontId="16" fillId="6" borderId="14" xfId="0" applyNumberFormat="1" applyFont="1" applyFill="1" applyBorder="1" applyAlignment="1">
      <alignment horizontal="center" vertical="center"/>
    </xf>
    <xf numFmtId="49" fontId="18" fillId="6" borderId="15" xfId="0" applyNumberFormat="1" applyFont="1" applyFill="1" applyBorder="1" applyAlignment="1">
      <alignment horizontal="center"/>
    </xf>
    <xf numFmtId="49" fontId="16" fillId="5" borderId="16" xfId="0" applyNumberFormat="1" applyFont="1" applyFill="1" applyBorder="1" applyAlignment="1">
      <alignment vertical="center"/>
    </xf>
    <xf numFmtId="3" fontId="16" fillId="5" borderId="17" xfId="0" applyNumberFormat="1" applyFont="1" applyFill="1" applyBorder="1" applyAlignment="1">
      <alignment vertical="center"/>
    </xf>
    <xf numFmtId="9" fontId="18" fillId="5" borderId="18" xfId="0" applyNumberFormat="1" applyFont="1" applyFill="1" applyBorder="1"/>
    <xf numFmtId="164" fontId="16" fillId="5" borderId="17" xfId="0" applyNumberFormat="1" applyFont="1" applyFill="1" applyBorder="1" applyAlignment="1">
      <alignment vertical="center"/>
    </xf>
    <xf numFmtId="166" fontId="16" fillId="5" borderId="17" xfId="0" applyNumberFormat="1" applyFont="1" applyFill="1" applyBorder="1" applyAlignment="1">
      <alignment vertical="center"/>
    </xf>
    <xf numFmtId="0" fontId="14" fillId="3" borderId="0" xfId="0" applyFont="1" applyFill="1" applyAlignment="1">
      <alignment vertical="center"/>
    </xf>
    <xf numFmtId="49" fontId="16" fillId="6" borderId="19" xfId="0" applyNumberFormat="1" applyFont="1" applyFill="1" applyBorder="1" applyAlignment="1">
      <alignment vertical="center"/>
    </xf>
    <xf numFmtId="166" fontId="16" fillId="6" borderId="20" xfId="0" applyNumberFormat="1" applyFont="1" applyFill="1" applyBorder="1" applyAlignment="1">
      <alignment vertical="center"/>
    </xf>
    <xf numFmtId="9" fontId="16" fillId="6" borderId="21" xfId="0" applyNumberFormat="1" applyFont="1" applyFill="1" applyBorder="1" applyAlignment="1">
      <alignment vertical="center"/>
    </xf>
    <xf numFmtId="0" fontId="21" fillId="5" borderId="0" xfId="0" applyFont="1" applyFill="1" applyAlignment="1">
      <alignment vertical="center"/>
    </xf>
    <xf numFmtId="0" fontId="19" fillId="4" borderId="10" xfId="0" applyFont="1" applyFill="1" applyBorder="1" applyAlignment="1">
      <alignment vertical="center"/>
    </xf>
    <xf numFmtId="0" fontId="19" fillId="4" borderId="11" xfId="0" applyFont="1" applyFill="1" applyBorder="1" applyAlignment="1">
      <alignment vertical="center"/>
    </xf>
    <xf numFmtId="0" fontId="19" fillId="4" borderId="12" xfId="0" applyFont="1" applyFill="1" applyBorder="1" applyAlignment="1">
      <alignment vertical="center"/>
    </xf>
    <xf numFmtId="49" fontId="16" fillId="6" borderId="22" xfId="0" applyNumberFormat="1" applyFont="1" applyFill="1" applyBorder="1" applyAlignment="1">
      <alignment vertical="center"/>
    </xf>
    <xf numFmtId="0" fontId="16" fillId="6" borderId="23" xfId="0" applyFont="1" applyFill="1" applyBorder="1" applyAlignment="1">
      <alignment vertical="center"/>
    </xf>
    <xf numFmtId="0" fontId="16" fillId="6" borderId="24" xfId="0" applyFont="1" applyFill="1" applyBorder="1" applyAlignment="1">
      <alignment vertical="center"/>
    </xf>
    <xf numFmtId="0" fontId="16" fillId="3" borderId="0" xfId="0" applyFont="1" applyFill="1" applyAlignment="1">
      <alignment vertical="center"/>
    </xf>
    <xf numFmtId="166" fontId="16" fillId="6" borderId="21" xfId="0" applyNumberFormat="1" applyFont="1" applyFill="1" applyBorder="1" applyAlignment="1">
      <alignment vertical="center"/>
    </xf>
    <xf numFmtId="49" fontId="18" fillId="5" borderId="0" xfId="0" applyNumberFormat="1" applyFont="1" applyFill="1" applyAlignment="1">
      <alignment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1</xdr:row>
      <xdr:rowOff>0</xdr:rowOff>
    </xdr:from>
    <xdr:to>
      <xdr:col>10</xdr:col>
      <xdr:colOff>590550</xdr:colOff>
      <xdr:row>7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2712DEF-0247-F963-8DA2-034D896FDA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90500"/>
          <a:ext cx="7877175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%20SERENA%20FICHAS%20ACTUALIZADA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"/>
      <sheetName val="ACELGA"/>
      <sheetName val="AJÍ"/>
      <sheetName val="ALCACHOFA"/>
      <sheetName val="ALSTROEMERIA"/>
      <sheetName val="APIO"/>
      <sheetName val="BETARRAGA"/>
      <sheetName val="CAPRINO EXT"/>
      <sheetName val="CAPRINO INT"/>
      <sheetName val="CEBOLLA GUARDA"/>
      <sheetName val="CEBOLLIN"/>
      <sheetName val="CILANTRO"/>
      <sheetName val="CÍTRICOS"/>
      <sheetName val="CLAVELES"/>
      <sheetName val="COLIFLOR"/>
      <sheetName val="ESPINACA"/>
      <sheetName val="HABAS"/>
      <sheetName val="LECHUGA"/>
      <sheetName val="LILIUM"/>
      <sheetName val="MAIZ CHOCLERO"/>
      <sheetName val="MELÓN"/>
      <sheetName val="OLIVO DE MESA"/>
      <sheetName val="PAPA TEMPRANA"/>
      <sheetName val="PEPINO DULCE"/>
      <sheetName val="PEPINO ENSALADA"/>
      <sheetName val="PIMENTÓN"/>
      <sheetName val="POROTO VERDE"/>
      <sheetName val="REPOLLO"/>
      <sheetName val="SANDÍA"/>
      <sheetName val="TOMATE BOTADO"/>
      <sheetName val="TOMATE INVERNADERO"/>
      <sheetName val="UVA DE MESA"/>
      <sheetName val="UVA PISQUERA"/>
      <sheetName val="ZANAHORIA"/>
    </sheetNames>
    <sheetDataSet>
      <sheetData sheetId="0">
        <row r="2">
          <cell r="A2" t="str">
            <v>ABAMECTINA</v>
          </cell>
          <cell r="B2" t="str">
            <v>L</v>
          </cell>
          <cell r="C2">
            <v>25810</v>
          </cell>
        </row>
        <row r="3">
          <cell r="A3" t="str">
            <v>ACABAN</v>
          </cell>
          <cell r="B3" t="str">
            <v>L</v>
          </cell>
          <cell r="C3">
            <v>112300</v>
          </cell>
        </row>
        <row r="4">
          <cell r="A4" t="str">
            <v xml:space="preserve">Acarreo de cosecha </v>
          </cell>
          <cell r="B4" t="str">
            <v>JM</v>
          </cell>
          <cell r="C4">
            <v>200000</v>
          </cell>
        </row>
        <row r="5">
          <cell r="A5" t="str">
            <v>Acarreo de insumos</v>
          </cell>
          <cell r="B5" t="str">
            <v>JH</v>
          </cell>
          <cell r="C5">
            <v>200000</v>
          </cell>
        </row>
        <row r="6">
          <cell r="A6" t="str">
            <v>Acarreo de insumos e imprementos</v>
          </cell>
          <cell r="B6" t="str">
            <v>JH</v>
          </cell>
          <cell r="C6">
            <v>30000</v>
          </cell>
        </row>
        <row r="7">
          <cell r="A7" t="str">
            <v xml:space="preserve">Acarreo de insumos y cosecha </v>
          </cell>
          <cell r="B7" t="str">
            <v>JH</v>
          </cell>
          <cell r="C7">
            <v>30000</v>
          </cell>
        </row>
        <row r="8">
          <cell r="A8" t="str">
            <v>ACEITE SUNSPRAY</v>
          </cell>
          <cell r="B8" t="str">
            <v>L</v>
          </cell>
          <cell r="C8">
            <v>3450</v>
          </cell>
        </row>
        <row r="9">
          <cell r="A9" t="str">
            <v>Acequiadora</v>
          </cell>
          <cell r="B9" t="str">
            <v>JM</v>
          </cell>
          <cell r="C9">
            <v>200000</v>
          </cell>
        </row>
        <row r="10">
          <cell r="A10" t="str">
            <v>ACIDO FOSFORICO</v>
          </cell>
          <cell r="B10" t="str">
            <v>L</v>
          </cell>
          <cell r="C10">
            <v>3224</v>
          </cell>
        </row>
        <row r="11">
          <cell r="A11" t="str">
            <v>ACIDO SULFURICO</v>
          </cell>
          <cell r="B11" t="str">
            <v>Kg</v>
          </cell>
          <cell r="C11">
            <v>3224</v>
          </cell>
        </row>
        <row r="12">
          <cell r="A12" t="str">
            <v>ACTARA</v>
          </cell>
          <cell r="B12" t="str">
            <v>Kg</v>
          </cell>
          <cell r="C12">
            <v>282340</v>
          </cell>
        </row>
        <row r="13">
          <cell r="A13" t="str">
            <v>AFALON 50 SC</v>
          </cell>
          <cell r="B13" t="str">
            <v>L</v>
          </cell>
          <cell r="C13">
            <v>32870</v>
          </cell>
        </row>
        <row r="14">
          <cell r="A14" t="str">
            <v>ALIETTE</v>
          </cell>
          <cell r="B14" t="str">
            <v>Kg</v>
          </cell>
          <cell r="C14">
            <v>59560</v>
          </cell>
        </row>
        <row r="15">
          <cell r="A15" t="str">
            <v>ALIMENTACIÓN</v>
          </cell>
          <cell r="B15" t="str">
            <v>JH</v>
          </cell>
          <cell r="C15">
            <v>23000</v>
          </cell>
        </row>
        <row r="16">
          <cell r="A16" t="str">
            <v>alimentación caprino intensivo</v>
          </cell>
          <cell r="B16" t="str">
            <v>U</v>
          </cell>
          <cell r="C16">
            <v>1542124</v>
          </cell>
        </row>
        <row r="17">
          <cell r="A17" t="str">
            <v>Antiparasitarios y vacunas</v>
          </cell>
          <cell r="B17" t="str">
            <v>U</v>
          </cell>
          <cell r="C17">
            <v>1800</v>
          </cell>
        </row>
        <row r="18">
          <cell r="A18" t="str">
            <v>APLIC. FUNGICIDAS</v>
          </cell>
          <cell r="B18" t="str">
            <v>JH</v>
          </cell>
          <cell r="C18">
            <v>30000</v>
          </cell>
        </row>
        <row r="19">
          <cell r="A19" t="str">
            <v>APLICACIÓN  FERTILIZANTES</v>
          </cell>
          <cell r="B19" t="str">
            <v>JH</v>
          </cell>
          <cell r="C19">
            <v>30000</v>
          </cell>
        </row>
        <row r="20">
          <cell r="A20" t="str">
            <v>Aplicación agroquimico</v>
          </cell>
          <cell r="B20" t="str">
            <v>JH</v>
          </cell>
          <cell r="C20">
            <v>30000</v>
          </cell>
        </row>
        <row r="21">
          <cell r="A21" t="str">
            <v>Aplicación agroquimicos Jm</v>
          </cell>
          <cell r="B21" t="str">
            <v>JM</v>
          </cell>
          <cell r="C21">
            <v>200000</v>
          </cell>
        </row>
        <row r="22">
          <cell r="A22" t="str">
            <v>Aplicación de Insumos</v>
          </cell>
          <cell r="B22" t="str">
            <v>JM</v>
          </cell>
          <cell r="C22">
            <v>200000</v>
          </cell>
        </row>
        <row r="23">
          <cell r="A23" t="str">
            <v>Aplicación de MO</v>
          </cell>
          <cell r="B23" t="str">
            <v>JH</v>
          </cell>
          <cell r="C23">
            <v>30000</v>
          </cell>
        </row>
        <row r="24">
          <cell r="A24" t="str">
            <v>Aplicación de pesticidas</v>
          </cell>
          <cell r="B24" t="str">
            <v>JH</v>
          </cell>
          <cell r="C24">
            <v>30000</v>
          </cell>
        </row>
        <row r="25">
          <cell r="A25" t="str">
            <v>Aplicación fitohormona</v>
          </cell>
          <cell r="B25" t="str">
            <v>JH</v>
          </cell>
          <cell r="C25">
            <v>30000</v>
          </cell>
        </row>
        <row r="26">
          <cell r="A26" t="str">
            <v>Aplicación fitosanitaria</v>
          </cell>
          <cell r="B26" t="str">
            <v>JH</v>
          </cell>
          <cell r="C26">
            <v>30000</v>
          </cell>
        </row>
        <row r="27">
          <cell r="A27" t="str">
            <v>APLICACIÓN FOLIAR</v>
          </cell>
          <cell r="B27" t="str">
            <v>JH</v>
          </cell>
          <cell r="C27">
            <v>30000</v>
          </cell>
        </row>
        <row r="28">
          <cell r="A28" t="str">
            <v>Aplicación guano</v>
          </cell>
          <cell r="B28" t="str">
            <v>JH</v>
          </cell>
          <cell r="C28">
            <v>30000</v>
          </cell>
        </row>
        <row r="29">
          <cell r="A29" t="str">
            <v>APLICACIÓN HERBICIDA</v>
          </cell>
          <cell r="B29" t="str">
            <v>JH</v>
          </cell>
          <cell r="C29">
            <v>30000</v>
          </cell>
        </row>
        <row r="30">
          <cell r="A30" t="str">
            <v>APLICACIÓN INSECTICIDA</v>
          </cell>
          <cell r="B30" t="str">
            <v>JH</v>
          </cell>
          <cell r="C30">
            <v>30000</v>
          </cell>
        </row>
        <row r="31">
          <cell r="A31" t="str">
            <v>Aplicación pesticidas y fertilizante</v>
          </cell>
          <cell r="B31" t="str">
            <v>JM</v>
          </cell>
          <cell r="C31">
            <v>200000</v>
          </cell>
        </row>
        <row r="32">
          <cell r="A32" t="str">
            <v>Aplicaciones de pesticidas jm</v>
          </cell>
          <cell r="B32" t="str">
            <v>JM</v>
          </cell>
          <cell r="C32">
            <v>200000</v>
          </cell>
        </row>
        <row r="33">
          <cell r="A33" t="str">
            <v>APLICAION HORMANA Y FOLIARES</v>
          </cell>
          <cell r="B33" t="str">
            <v>JH</v>
          </cell>
          <cell r="C33">
            <v>30000</v>
          </cell>
        </row>
        <row r="34">
          <cell r="A34" t="str">
            <v>Aporca</v>
          </cell>
          <cell r="B34" t="str">
            <v>JM</v>
          </cell>
          <cell r="C34">
            <v>200000</v>
          </cell>
        </row>
        <row r="35">
          <cell r="A35" t="str">
            <v>Aradura</v>
          </cell>
          <cell r="B35" t="str">
            <v>JM</v>
          </cell>
          <cell r="C35">
            <v>200000</v>
          </cell>
        </row>
        <row r="36">
          <cell r="A36" t="str">
            <v>ARREGLO INFRAESTRUCTURA U</v>
          </cell>
          <cell r="B36" t="str">
            <v>JH</v>
          </cell>
          <cell r="C36">
            <v>30000</v>
          </cell>
        </row>
        <row r="37">
          <cell r="A37" t="str">
            <v xml:space="preserve">ARREGLO RACIMO </v>
          </cell>
          <cell r="B37" t="str">
            <v>JH</v>
          </cell>
          <cell r="C37">
            <v>30000</v>
          </cell>
        </row>
        <row r="38">
          <cell r="A38" t="str">
            <v>Azufre mojable</v>
          </cell>
          <cell r="B38" t="str">
            <v>Kg</v>
          </cell>
          <cell r="C38">
            <v>7962</v>
          </cell>
        </row>
        <row r="39">
          <cell r="A39" t="str">
            <v>Basagran 480</v>
          </cell>
          <cell r="B39" t="str">
            <v>L</v>
          </cell>
          <cell r="C39">
            <v>18080</v>
          </cell>
        </row>
        <row r="40">
          <cell r="A40" t="str">
            <v>Bellis</v>
          </cell>
          <cell r="B40" t="str">
            <v>Kg</v>
          </cell>
          <cell r="C40">
            <v>138556</v>
          </cell>
        </row>
        <row r="41">
          <cell r="A41" t="str">
            <v>BENLATE O BENOMILO</v>
          </cell>
          <cell r="B41" t="str">
            <v>Kg</v>
          </cell>
          <cell r="C41">
            <v>15892</v>
          </cell>
        </row>
        <row r="42">
          <cell r="A42" t="str">
            <v>BOTIQUIN</v>
          </cell>
          <cell r="B42" t="str">
            <v xml:space="preserve">U </v>
          </cell>
          <cell r="C42">
            <v>8900</v>
          </cell>
        </row>
        <row r="43">
          <cell r="A43" t="str">
            <v>Bravo</v>
          </cell>
          <cell r="B43" t="str">
            <v>L</v>
          </cell>
          <cell r="C43">
            <v>16050</v>
          </cell>
        </row>
        <row r="44">
          <cell r="A44" t="str">
            <v xml:space="preserve">Break </v>
          </cell>
          <cell r="B44" t="str">
            <v>L</v>
          </cell>
          <cell r="C44">
            <v>32700</v>
          </cell>
        </row>
        <row r="45">
          <cell r="A45" t="str">
            <v>Ca CL2</v>
          </cell>
          <cell r="B45" t="str">
            <v>KG</v>
          </cell>
          <cell r="C45">
            <v>12</v>
          </cell>
        </row>
        <row r="46">
          <cell r="A46" t="str">
            <v>Cadilac</v>
          </cell>
          <cell r="B46" t="str">
            <v>Kg</v>
          </cell>
          <cell r="C46">
            <v>6962</v>
          </cell>
        </row>
        <row r="47">
          <cell r="A47" t="str">
            <v>CAPTAN 80</v>
          </cell>
          <cell r="B47" t="str">
            <v>Kg</v>
          </cell>
          <cell r="C47">
            <v>48350</v>
          </cell>
        </row>
        <row r="48">
          <cell r="A48" t="str">
            <v>CERA SELLADO</v>
          </cell>
          <cell r="B48" t="str">
            <v>KG</v>
          </cell>
          <cell r="C48">
            <v>452</v>
          </cell>
        </row>
        <row r="49">
          <cell r="A49" t="str">
            <v>Cincel</v>
          </cell>
          <cell r="B49" t="str">
            <v>JM</v>
          </cell>
          <cell r="C49">
            <v>200000</v>
          </cell>
        </row>
        <row r="50">
          <cell r="A50" t="str">
            <v>CINTA DE RIEGO</v>
          </cell>
          <cell r="B50" t="str">
            <v>U</v>
          </cell>
          <cell r="C50">
            <v>150000</v>
          </cell>
        </row>
        <row r="51">
          <cell r="A51" t="str">
            <v>Colocar arcos y tuneles</v>
          </cell>
          <cell r="B51" t="str">
            <v>JH</v>
          </cell>
          <cell r="C51">
            <v>30000</v>
          </cell>
        </row>
        <row r="52">
          <cell r="A52" t="str">
            <v>Colocar mulch</v>
          </cell>
          <cell r="B52" t="str">
            <v>JH</v>
          </cell>
          <cell r="C52">
            <v>30000</v>
          </cell>
        </row>
        <row r="53">
          <cell r="A53" t="str">
            <v>COMPOST</v>
          </cell>
          <cell r="B53" t="str">
            <v>Kg</v>
          </cell>
          <cell r="C53">
            <v>50</v>
          </cell>
        </row>
        <row r="54">
          <cell r="A54" t="str">
            <v>Conducción y pinzado</v>
          </cell>
          <cell r="B54" t="str">
            <v>JH</v>
          </cell>
          <cell r="C54">
            <v>30000</v>
          </cell>
        </row>
        <row r="55">
          <cell r="A55" t="str">
            <v>CONTROL DE MALEZAS</v>
          </cell>
          <cell r="B55" t="str">
            <v>JH</v>
          </cell>
          <cell r="C55">
            <v>30000</v>
          </cell>
        </row>
        <row r="56">
          <cell r="A56" t="str">
            <v>Control de malezas</v>
          </cell>
          <cell r="B56" t="str">
            <v>JH</v>
          </cell>
          <cell r="C56">
            <v>30000</v>
          </cell>
        </row>
        <row r="57">
          <cell r="A57" t="str">
            <v>Cosecha</v>
          </cell>
          <cell r="B57" t="str">
            <v>JH</v>
          </cell>
          <cell r="C57">
            <v>30000</v>
          </cell>
        </row>
        <row r="58">
          <cell r="A58" t="str">
            <v>Cosecha y Acarreo</v>
          </cell>
          <cell r="B58" t="str">
            <v>JM</v>
          </cell>
          <cell r="C58">
            <v>200000</v>
          </cell>
        </row>
        <row r="59">
          <cell r="A59" t="str">
            <v>CUAJO</v>
          </cell>
          <cell r="B59" t="str">
            <v xml:space="preserve">U </v>
          </cell>
          <cell r="C59">
            <v>24</v>
          </cell>
        </row>
        <row r="60">
          <cell r="A60" t="str">
            <v>Cultivación y aplicar fertilizante</v>
          </cell>
          <cell r="B60" t="str">
            <v>JH</v>
          </cell>
          <cell r="C60">
            <v>200000</v>
          </cell>
        </row>
        <row r="61">
          <cell r="A61" t="str">
            <v xml:space="preserve">Cultivadora </v>
          </cell>
          <cell r="B61" t="str">
            <v>JM</v>
          </cell>
          <cell r="C61">
            <v>200000</v>
          </cell>
        </row>
        <row r="62">
          <cell r="A62" t="str">
            <v>CURZATE</v>
          </cell>
          <cell r="B62" t="str">
            <v>Kg</v>
          </cell>
          <cell r="C62">
            <v>19350</v>
          </cell>
        </row>
        <row r="63">
          <cell r="A63" t="str">
            <v>DESBROTE, RALEO Y REG. DE CARGA</v>
          </cell>
          <cell r="B63" t="str">
            <v>JH</v>
          </cell>
          <cell r="C63">
            <v>30000</v>
          </cell>
        </row>
        <row r="64">
          <cell r="A64" t="str">
            <v>Deshijadura</v>
          </cell>
          <cell r="B64" t="str">
            <v>JH</v>
          </cell>
          <cell r="C64">
            <v>30000</v>
          </cell>
        </row>
        <row r="65">
          <cell r="A65" t="str">
            <v>DESHOJE</v>
          </cell>
          <cell r="B65" t="str">
            <v>JH</v>
          </cell>
          <cell r="C65">
            <v>30000</v>
          </cell>
        </row>
        <row r="66">
          <cell r="A66" t="str">
            <v>Desinfecciones</v>
          </cell>
          <cell r="B66" t="str">
            <v>JM</v>
          </cell>
          <cell r="C66">
            <v>200000</v>
          </cell>
        </row>
        <row r="67">
          <cell r="A67" t="str">
            <v>Desmalezado</v>
          </cell>
          <cell r="B67" t="str">
            <v>JH</v>
          </cell>
          <cell r="C67">
            <v>30000</v>
          </cell>
        </row>
        <row r="68">
          <cell r="A68" t="str">
            <v>DESUVILLADO</v>
          </cell>
          <cell r="B68" t="str">
            <v>JH</v>
          </cell>
          <cell r="C68">
            <v>30000</v>
          </cell>
        </row>
        <row r="69">
          <cell r="A69" t="str">
            <v>DETERGENTE</v>
          </cell>
          <cell r="B69" t="str">
            <v>U</v>
          </cell>
          <cell r="C69">
            <v>10000</v>
          </cell>
        </row>
        <row r="70">
          <cell r="A70" t="str">
            <v xml:space="preserve">Dimetoato </v>
          </cell>
          <cell r="B70" t="str">
            <v>L</v>
          </cell>
          <cell r="C70">
            <v>25490</v>
          </cell>
        </row>
        <row r="71">
          <cell r="A71" t="str">
            <v>ELABORACIÓN DE QUESO</v>
          </cell>
          <cell r="B71" t="str">
            <v>JH</v>
          </cell>
          <cell r="C71">
            <v>30000</v>
          </cell>
        </row>
        <row r="72">
          <cell r="A72" t="str">
            <v>ELIMINACION DE MALEZAS</v>
          </cell>
          <cell r="B72" t="str">
            <v>JH</v>
          </cell>
          <cell r="C72">
            <v>30000</v>
          </cell>
        </row>
        <row r="73">
          <cell r="A73" t="str">
            <v>Engarotado</v>
          </cell>
          <cell r="B73" t="str">
            <v>JH</v>
          </cell>
          <cell r="C73">
            <v>30000</v>
          </cell>
        </row>
        <row r="74">
          <cell r="A74" t="str">
            <v>ENGEO</v>
          </cell>
          <cell r="B74" t="str">
            <v>L</v>
          </cell>
          <cell r="C74">
            <v>112890</v>
          </cell>
        </row>
        <row r="75">
          <cell r="A75" t="str">
            <v>Envolver guias</v>
          </cell>
          <cell r="B75" t="str">
            <v>JH</v>
          </cell>
          <cell r="C75">
            <v>30000</v>
          </cell>
        </row>
        <row r="76">
          <cell r="A76" t="str">
            <v>Esquejes pepino dulce</v>
          </cell>
          <cell r="B76" t="str">
            <v>U</v>
          </cell>
          <cell r="C76">
            <v>72</v>
          </cell>
        </row>
        <row r="77">
          <cell r="A77" t="str">
            <v>ESTIERCOL</v>
          </cell>
          <cell r="B77" t="str">
            <v>Kg</v>
          </cell>
          <cell r="C77">
            <v>289</v>
          </cell>
        </row>
        <row r="78">
          <cell r="A78" t="str">
            <v>ETIQUETA</v>
          </cell>
          <cell r="B78" t="str">
            <v>U</v>
          </cell>
          <cell r="C78">
            <v>35</v>
          </cell>
        </row>
        <row r="79">
          <cell r="A79" t="str">
            <v>EVISEC 50 sp</v>
          </cell>
          <cell r="B79" t="str">
            <v>Kg</v>
          </cell>
          <cell r="C79">
            <v>38196</v>
          </cell>
        </row>
        <row r="80">
          <cell r="A80" t="str">
            <v>Farmon</v>
          </cell>
          <cell r="B80" t="str">
            <v>L</v>
          </cell>
          <cell r="C80">
            <v>2940</v>
          </cell>
        </row>
        <row r="81">
          <cell r="A81" t="str">
            <v>FAST PLUS</v>
          </cell>
          <cell r="B81" t="str">
            <v>L</v>
          </cell>
          <cell r="C81">
            <v>17440</v>
          </cell>
        </row>
        <row r="82">
          <cell r="A82" t="str">
            <v>FERMENTOS LÁCTICOS</v>
          </cell>
          <cell r="B82" t="str">
            <v xml:space="preserve">U </v>
          </cell>
          <cell r="C82">
            <v>72</v>
          </cell>
        </row>
        <row r="83">
          <cell r="A83" t="str">
            <v xml:space="preserve">Fertilizacion </v>
          </cell>
          <cell r="B83" t="str">
            <v>JH</v>
          </cell>
          <cell r="C83">
            <v>30000</v>
          </cell>
        </row>
        <row r="84">
          <cell r="A84" t="str">
            <v xml:space="preserve">Flecha </v>
          </cell>
          <cell r="B84" t="str">
            <v>L</v>
          </cell>
          <cell r="C84">
            <v>36640</v>
          </cell>
        </row>
        <row r="85">
          <cell r="A85" t="str">
            <v>FMA</v>
          </cell>
          <cell r="B85" t="str">
            <v>Kg</v>
          </cell>
          <cell r="C85">
            <v>800</v>
          </cell>
        </row>
        <row r="86">
          <cell r="A86" t="str">
            <v>Fosfato Diamónico</v>
          </cell>
          <cell r="B86" t="str">
            <v>Kg</v>
          </cell>
          <cell r="C86">
            <v>2800</v>
          </cell>
        </row>
        <row r="87">
          <cell r="A87" t="str">
            <v>Fosfato monopotasico</v>
          </cell>
          <cell r="B87" t="str">
            <v>Kg</v>
          </cell>
          <cell r="C87">
            <v>2800</v>
          </cell>
        </row>
        <row r="88">
          <cell r="A88" t="str">
            <v>FOSFIMAX 40 20</v>
          </cell>
          <cell r="B88" t="str">
            <v>L</v>
          </cell>
          <cell r="C88">
            <v>15940</v>
          </cell>
        </row>
        <row r="89">
          <cell r="A89" t="str">
            <v>FUMIGACIÓN</v>
          </cell>
          <cell r="B89" t="str">
            <v>JM</v>
          </cell>
          <cell r="C89">
            <v>200000</v>
          </cell>
        </row>
        <row r="90">
          <cell r="A90" t="str">
            <v>Furadan 10 G</v>
          </cell>
          <cell r="B90" t="str">
            <v>Kg</v>
          </cell>
          <cell r="C90">
            <v>18532</v>
          </cell>
        </row>
        <row r="91">
          <cell r="A91" t="str">
            <v>GAS</v>
          </cell>
          <cell r="B91" t="str">
            <v>Kg</v>
          </cell>
          <cell r="C91">
            <v>160</v>
          </cell>
        </row>
        <row r="92">
          <cell r="A92" t="str">
            <v>GUANO</v>
          </cell>
          <cell r="B92" t="str">
            <v>U</v>
          </cell>
          <cell r="C92">
            <v>4646</v>
          </cell>
        </row>
        <row r="93">
          <cell r="A93" t="str">
            <v>H1 2000 175 EC</v>
          </cell>
          <cell r="B93" t="str">
            <v>L</v>
          </cell>
          <cell r="C93">
            <v>22004</v>
          </cell>
        </row>
        <row r="94">
          <cell r="A94" t="str">
            <v>Herbadox</v>
          </cell>
          <cell r="B94" t="str">
            <v>L</v>
          </cell>
          <cell r="C94">
            <v>17930</v>
          </cell>
        </row>
        <row r="95">
          <cell r="A95" t="str">
            <v>HIJUELOS alcachofa</v>
          </cell>
          <cell r="B95" t="str">
            <v>U</v>
          </cell>
          <cell r="C95">
            <v>220</v>
          </cell>
        </row>
        <row r="96">
          <cell r="A96" t="str">
            <v>Instalacion de lineas riego (goteo)</v>
          </cell>
          <cell r="B96" t="str">
            <v>JH</v>
          </cell>
          <cell r="C96">
            <v>30000</v>
          </cell>
        </row>
        <row r="97">
          <cell r="A97" t="str">
            <v>JABON POTÁSICO</v>
          </cell>
          <cell r="B97" t="str">
            <v xml:space="preserve">U </v>
          </cell>
          <cell r="C97">
            <v>42138</v>
          </cell>
        </row>
        <row r="98">
          <cell r="A98" t="str">
            <v>Karate</v>
          </cell>
          <cell r="B98" t="str">
            <v>L</v>
          </cell>
          <cell r="C98">
            <v>49220</v>
          </cell>
        </row>
        <row r="99">
          <cell r="A99" t="str">
            <v>Kelpak</v>
          </cell>
          <cell r="B99" t="str">
            <v>L</v>
          </cell>
          <cell r="C99">
            <v>20470</v>
          </cell>
        </row>
        <row r="100">
          <cell r="A100" t="str">
            <v>LABORES A LA PLANTA</v>
          </cell>
          <cell r="B100" t="str">
            <v>JH</v>
          </cell>
          <cell r="C100">
            <v>30000</v>
          </cell>
        </row>
        <row r="101">
          <cell r="A101" t="str">
            <v>Labores complementarias</v>
          </cell>
          <cell r="B101" t="str">
            <v>JH</v>
          </cell>
          <cell r="C101">
            <v>30000</v>
          </cell>
        </row>
        <row r="102">
          <cell r="A102" t="str">
            <v>LABORES CULTURALES</v>
          </cell>
          <cell r="B102" t="str">
            <v>JA</v>
          </cell>
          <cell r="C102">
            <v>30000</v>
          </cell>
        </row>
        <row r="103">
          <cell r="A103" t="str">
            <v>Labores de manejo en general</v>
          </cell>
          <cell r="B103" t="str">
            <v>JH</v>
          </cell>
          <cell r="C103">
            <v>30000</v>
          </cell>
        </row>
        <row r="104">
          <cell r="A104" t="str">
            <v>LANNATE</v>
          </cell>
          <cell r="B104" t="str">
            <v>L</v>
          </cell>
          <cell r="C104">
            <v>23552</v>
          </cell>
        </row>
        <row r="105">
          <cell r="A105" t="str">
            <v>Lavado foliar</v>
          </cell>
          <cell r="B105" t="str">
            <v>JH</v>
          </cell>
          <cell r="C105">
            <v>30000</v>
          </cell>
        </row>
        <row r="106">
          <cell r="A106" t="str">
            <v>LAVADO PLANTAS</v>
          </cell>
          <cell r="B106" t="str">
            <v>JM</v>
          </cell>
          <cell r="C106">
            <v>200000</v>
          </cell>
        </row>
        <row r="107">
          <cell r="A107" t="str">
            <v>Limpia</v>
          </cell>
          <cell r="B107" t="str">
            <v>JH</v>
          </cell>
          <cell r="C107">
            <v>30000</v>
          </cell>
        </row>
        <row r="108">
          <cell r="A108" t="str">
            <v xml:space="preserve">Limpias con cultivadoras </v>
          </cell>
          <cell r="B108" t="str">
            <v>JM</v>
          </cell>
          <cell r="C108">
            <v>200000</v>
          </cell>
        </row>
        <row r="109">
          <cell r="A109" t="str">
            <v>Lorsban</v>
          </cell>
          <cell r="B109" t="str">
            <v>L</v>
          </cell>
          <cell r="C109">
            <v>40320</v>
          </cell>
        </row>
        <row r="110">
          <cell r="A110" t="str">
            <v>MALLAS</v>
          </cell>
          <cell r="B110" t="str">
            <v>U</v>
          </cell>
          <cell r="C110">
            <v>80</v>
          </cell>
        </row>
        <row r="111">
          <cell r="A111" t="str">
            <v>Manejo</v>
          </cell>
          <cell r="B111" t="str">
            <v>JH</v>
          </cell>
          <cell r="C111">
            <v>30000</v>
          </cell>
        </row>
        <row r="112">
          <cell r="A112" t="str">
            <v>MANEJO SANITARIO</v>
          </cell>
          <cell r="B112" t="str">
            <v>JH</v>
          </cell>
          <cell r="C112">
            <v>70000</v>
          </cell>
        </row>
        <row r="113">
          <cell r="A113" t="str">
            <v>MANTENCION ESTRUCTURA PARRON</v>
          </cell>
          <cell r="B113" t="str">
            <v>JH</v>
          </cell>
          <cell r="C113">
            <v>30000</v>
          </cell>
        </row>
        <row r="114">
          <cell r="A114" t="str">
            <v>Mantencion Ordeñadora</v>
          </cell>
          <cell r="B114" t="str">
            <v>U</v>
          </cell>
          <cell r="C114">
            <v>200000</v>
          </cell>
        </row>
        <row r="115">
          <cell r="A115" t="str">
            <v>Manzate</v>
          </cell>
          <cell r="B115" t="str">
            <v>Kg</v>
          </cell>
          <cell r="C115">
            <v>13190</v>
          </cell>
        </row>
        <row r="116">
          <cell r="A116" t="str">
            <v>Materia organica</v>
          </cell>
          <cell r="B116" t="str">
            <v>U</v>
          </cell>
          <cell r="C116">
            <v>82795</v>
          </cell>
        </row>
        <row r="117">
          <cell r="A117" t="str">
            <v>MATERIAL CONDUCCIÓN</v>
          </cell>
          <cell r="B117" t="str">
            <v xml:space="preserve">U </v>
          </cell>
          <cell r="C117">
            <v>7305</v>
          </cell>
        </row>
        <row r="118">
          <cell r="A118" t="str">
            <v>MELGADURA</v>
          </cell>
          <cell r="B118" t="str">
            <v>JM</v>
          </cell>
          <cell r="C118">
            <v>200000</v>
          </cell>
        </row>
        <row r="119">
          <cell r="A119" t="str">
            <v>METALAXIL</v>
          </cell>
          <cell r="B119" t="str">
            <v>Kg</v>
          </cell>
          <cell r="C119">
            <v>70900</v>
          </cell>
        </row>
        <row r="120">
          <cell r="A120" t="str">
            <v>METOMILO</v>
          </cell>
          <cell r="B120" t="str">
            <v>Kg</v>
          </cell>
          <cell r="C120">
            <v>12808</v>
          </cell>
        </row>
        <row r="121">
          <cell r="A121" t="str">
            <v>Mezcla</v>
          </cell>
          <cell r="B121" t="str">
            <v>Kg</v>
          </cell>
          <cell r="C121">
            <v>1600</v>
          </cell>
        </row>
        <row r="122">
          <cell r="A122" t="str">
            <v xml:space="preserve">MEZCLA </v>
          </cell>
          <cell r="B122" t="str">
            <v>U</v>
          </cell>
          <cell r="C122">
            <v>39990</v>
          </cell>
        </row>
        <row r="123">
          <cell r="A123" t="str">
            <v xml:space="preserve">Mezcla base </v>
          </cell>
          <cell r="B123" t="str">
            <v xml:space="preserve">U </v>
          </cell>
          <cell r="C123">
            <v>39990</v>
          </cell>
        </row>
        <row r="124">
          <cell r="A124" t="str">
            <v>mezcla hortalicera</v>
          </cell>
          <cell r="B124" t="str">
            <v xml:space="preserve">U </v>
          </cell>
          <cell r="C124">
            <v>34237</v>
          </cell>
        </row>
        <row r="125">
          <cell r="A125" t="str">
            <v>Mezcla NPK</v>
          </cell>
          <cell r="B125" t="str">
            <v>Kg</v>
          </cell>
          <cell r="C125">
            <v>1600</v>
          </cell>
        </row>
        <row r="126">
          <cell r="A126" t="str">
            <v>MEZCLA PRESIEMBRA</v>
          </cell>
          <cell r="B126" t="str">
            <v>Kg</v>
          </cell>
          <cell r="C126">
            <v>1600</v>
          </cell>
        </row>
        <row r="127">
          <cell r="A127" t="str">
            <v>MICLOBUTANIL 24 EC</v>
          </cell>
          <cell r="B127" t="str">
            <v>L</v>
          </cell>
          <cell r="C127">
            <v>49471</v>
          </cell>
        </row>
        <row r="128">
          <cell r="A128" t="str">
            <v>MTD 600 SL</v>
          </cell>
          <cell r="B128" t="str">
            <v>L</v>
          </cell>
          <cell r="C128">
            <v>22960</v>
          </cell>
        </row>
        <row r="129">
          <cell r="A129" t="str">
            <v>MYCOSTOP 24 EC</v>
          </cell>
          <cell r="B129" t="str">
            <v>L</v>
          </cell>
          <cell r="C129">
            <v>46638</v>
          </cell>
        </row>
        <row r="130">
          <cell r="A130" t="str">
            <v>NaCL</v>
          </cell>
          <cell r="B130" t="str">
            <v>KG</v>
          </cell>
          <cell r="C130">
            <v>21</v>
          </cell>
        </row>
        <row r="131">
          <cell r="A131" t="str">
            <v>NITRATO DE  AMONIO</v>
          </cell>
          <cell r="B131" t="str">
            <v>Kg</v>
          </cell>
          <cell r="C131">
            <v>1632</v>
          </cell>
        </row>
        <row r="132">
          <cell r="A132" t="str">
            <v>Nitrato de Calcio</v>
          </cell>
          <cell r="B132" t="str">
            <v xml:space="preserve">U </v>
          </cell>
          <cell r="C132">
            <v>26400</v>
          </cell>
        </row>
        <row r="133">
          <cell r="A133" t="str">
            <v>NITRATO DE POTASIO</v>
          </cell>
          <cell r="B133" t="str">
            <v xml:space="preserve">U </v>
          </cell>
          <cell r="C133">
            <v>50800</v>
          </cell>
        </row>
        <row r="134">
          <cell r="A134" t="str">
            <v>Nitrato Magnesio</v>
          </cell>
          <cell r="B134" t="str">
            <v>Kg</v>
          </cell>
          <cell r="C134">
            <v>1146</v>
          </cell>
        </row>
        <row r="135">
          <cell r="A135" t="str">
            <v>Nivelación del suelo y abonado</v>
          </cell>
          <cell r="B135" t="str">
            <v>JH</v>
          </cell>
          <cell r="C135">
            <v>30000</v>
          </cell>
        </row>
        <row r="136">
          <cell r="A136" t="str">
            <v>NPK</v>
          </cell>
          <cell r="B136" t="str">
            <v>Kg</v>
          </cell>
          <cell r="C136">
            <v>1600</v>
          </cell>
        </row>
        <row r="137">
          <cell r="A137" t="str">
            <v>Omite 30 WP</v>
          </cell>
          <cell r="B137" t="str">
            <v>Kg</v>
          </cell>
          <cell r="C137">
            <v>42700</v>
          </cell>
        </row>
        <row r="138">
          <cell r="A138" t="str">
            <v>Pasar cultivador</v>
          </cell>
          <cell r="B138" t="str">
            <v>JH</v>
          </cell>
          <cell r="C138">
            <v>30000</v>
          </cell>
        </row>
        <row r="139">
          <cell r="A139" t="str">
            <v>PHYTON 27</v>
          </cell>
          <cell r="B139" t="str">
            <v>L</v>
          </cell>
          <cell r="C139">
            <v>81200</v>
          </cell>
        </row>
        <row r="140">
          <cell r="A140" t="str">
            <v xml:space="preserve">Pirimor </v>
          </cell>
          <cell r="B140" t="str">
            <v>L</v>
          </cell>
          <cell r="C140">
            <v>126150</v>
          </cell>
        </row>
        <row r="141">
          <cell r="A141" t="str">
            <v>Planta tomate botado</v>
          </cell>
          <cell r="B141" t="str">
            <v>U</v>
          </cell>
          <cell r="C141">
            <v>88</v>
          </cell>
        </row>
        <row r="142">
          <cell r="A142" t="str">
            <v>Plantación</v>
          </cell>
          <cell r="B142" t="str">
            <v>JH</v>
          </cell>
          <cell r="C142">
            <v>30000</v>
          </cell>
        </row>
        <row r="143">
          <cell r="A143" t="str">
            <v>PLANTAS coliflor</v>
          </cell>
          <cell r="B143" t="str">
            <v>U</v>
          </cell>
          <cell r="C143">
            <v>38</v>
          </cell>
        </row>
        <row r="144">
          <cell r="A144" t="str">
            <v>Plantas pimenton</v>
          </cell>
          <cell r="B144" t="str">
            <v>U</v>
          </cell>
          <cell r="C144">
            <v>125</v>
          </cell>
        </row>
        <row r="145">
          <cell r="A145" t="str">
            <v>PLANTINES claveles</v>
          </cell>
          <cell r="B145" t="str">
            <v>U</v>
          </cell>
          <cell r="C145">
            <v>172</v>
          </cell>
        </row>
        <row r="146">
          <cell r="A146" t="str">
            <v>PLANTINES acelga</v>
          </cell>
          <cell r="B146" t="str">
            <v>U</v>
          </cell>
          <cell r="C146">
            <v>20</v>
          </cell>
        </row>
        <row r="147">
          <cell r="A147" t="str">
            <v>PLANTINES espinaca</v>
          </cell>
          <cell r="B147" t="str">
            <v>U</v>
          </cell>
          <cell r="C147">
            <v>30</v>
          </cell>
        </row>
        <row r="148">
          <cell r="A148" t="str">
            <v>PLANTINES FRANCOS tomate invernadero</v>
          </cell>
          <cell r="B148" t="str">
            <v>U</v>
          </cell>
          <cell r="C148">
            <v>206</v>
          </cell>
        </row>
        <row r="149">
          <cell r="A149" t="str">
            <v>PLANTINES lilium</v>
          </cell>
          <cell r="B149" t="str">
            <v>U</v>
          </cell>
          <cell r="C149">
            <v>205</v>
          </cell>
        </row>
        <row r="150">
          <cell r="A150" t="str">
            <v>PLANTINES pepino ensalada</v>
          </cell>
          <cell r="B150" t="str">
            <v>U</v>
          </cell>
          <cell r="C150">
            <v>80</v>
          </cell>
        </row>
        <row r="151">
          <cell r="A151" t="str">
            <v>Plantines repollo</v>
          </cell>
          <cell r="B151" t="str">
            <v>U</v>
          </cell>
          <cell r="C151">
            <v>90</v>
          </cell>
        </row>
        <row r="152">
          <cell r="A152" t="str">
            <v>PLANTULAS melon</v>
          </cell>
          <cell r="B152" t="str">
            <v>U</v>
          </cell>
          <cell r="C152">
            <v>300</v>
          </cell>
        </row>
        <row r="153">
          <cell r="A153" t="str">
            <v>Plantulas sandía</v>
          </cell>
          <cell r="B153" t="str">
            <v>U</v>
          </cell>
          <cell r="C153">
            <v>200</v>
          </cell>
        </row>
        <row r="154">
          <cell r="A154" t="str">
            <v>Poda</v>
          </cell>
          <cell r="B154" t="str">
            <v>JH</v>
          </cell>
          <cell r="C154">
            <v>30000</v>
          </cell>
        </row>
        <row r="155">
          <cell r="A155" t="str">
            <v>PODEXAL</v>
          </cell>
          <cell r="B155" t="str">
            <v>L</v>
          </cell>
          <cell r="C155">
            <v>4061</v>
          </cell>
        </row>
        <row r="156">
          <cell r="A156" t="str">
            <v>POLIBEN 50 WP</v>
          </cell>
          <cell r="B156" t="str">
            <v>Kg</v>
          </cell>
          <cell r="C156">
            <v>18630</v>
          </cell>
        </row>
        <row r="157">
          <cell r="A157" t="str">
            <v>Polyben</v>
          </cell>
          <cell r="B157" t="str">
            <v>Kg</v>
          </cell>
          <cell r="C157">
            <v>18630</v>
          </cell>
        </row>
        <row r="158">
          <cell r="A158" t="str">
            <v>Postura de alcochado</v>
          </cell>
          <cell r="B158" t="str">
            <v>JH</v>
          </cell>
          <cell r="C158">
            <v>30000</v>
          </cell>
        </row>
        <row r="159">
          <cell r="A159" t="str">
            <v>Postura de cinta</v>
          </cell>
          <cell r="B159" t="str">
            <v>JH</v>
          </cell>
          <cell r="C159">
            <v>30000</v>
          </cell>
        </row>
        <row r="160">
          <cell r="A160" t="str">
            <v>Postura plástico y arreglo naves</v>
          </cell>
          <cell r="B160" t="str">
            <v>JH</v>
          </cell>
          <cell r="C160">
            <v>30000</v>
          </cell>
        </row>
        <row r="161">
          <cell r="A161" t="str">
            <v>Prep. Semillas y brotación</v>
          </cell>
          <cell r="B161" t="str">
            <v>JH</v>
          </cell>
          <cell r="C161">
            <v>30000</v>
          </cell>
        </row>
        <row r="162">
          <cell r="A162" t="str">
            <v>Prep. y mantencion almacigos</v>
          </cell>
          <cell r="B162" t="str">
            <v>JH</v>
          </cell>
          <cell r="C162">
            <v>30000</v>
          </cell>
        </row>
        <row r="163">
          <cell r="A163" t="str">
            <v>Preparación de mesas</v>
          </cell>
          <cell r="B163" t="str">
            <v>JH</v>
          </cell>
          <cell r="C163">
            <v>30000</v>
          </cell>
        </row>
        <row r="164">
          <cell r="A164" t="str">
            <v>Preparación suelo</v>
          </cell>
          <cell r="B164" t="str">
            <v>JH</v>
          </cell>
          <cell r="C164">
            <v>30000</v>
          </cell>
        </row>
        <row r="165">
          <cell r="A165" t="str">
            <v>Previcur Energy 840 SL</v>
          </cell>
          <cell r="B165" t="str">
            <v>L</v>
          </cell>
          <cell r="C165">
            <v>72290</v>
          </cell>
        </row>
        <row r="166">
          <cell r="A166" t="str">
            <v>PUNTO 70 WG</v>
          </cell>
          <cell r="B166" t="str">
            <v>L</v>
          </cell>
          <cell r="C166">
            <v>92209</v>
          </cell>
        </row>
        <row r="167">
          <cell r="A167" t="str">
            <v>Rango</v>
          </cell>
          <cell r="B167" t="str">
            <v>L</v>
          </cell>
          <cell r="C167">
            <v>20470</v>
          </cell>
        </row>
        <row r="168">
          <cell r="A168" t="str">
            <v>Rastraje</v>
          </cell>
          <cell r="B168" t="str">
            <v>JM</v>
          </cell>
          <cell r="C168">
            <v>200000</v>
          </cell>
        </row>
        <row r="169">
          <cell r="A169" t="str">
            <v>rastrilleo</v>
          </cell>
          <cell r="B169" t="str">
            <v>JH</v>
          </cell>
          <cell r="C169">
            <v>30000</v>
          </cell>
        </row>
        <row r="170">
          <cell r="A170" t="str">
            <v xml:space="preserve">Replante </v>
          </cell>
          <cell r="B170" t="str">
            <v>JH</v>
          </cell>
          <cell r="C170">
            <v>30000</v>
          </cell>
        </row>
        <row r="171">
          <cell r="A171" t="str">
            <v>Ridomil</v>
          </cell>
          <cell r="B171" t="str">
            <v>Kg</v>
          </cell>
          <cell r="C171">
            <v>37520</v>
          </cell>
        </row>
        <row r="172">
          <cell r="A172" t="str">
            <v>RIDOMIL GOLD MZ 68 WG</v>
          </cell>
          <cell r="B172" t="str">
            <v>L</v>
          </cell>
          <cell r="C172">
            <v>37520</v>
          </cell>
        </row>
        <row r="173">
          <cell r="A173" t="str">
            <v>Riego</v>
          </cell>
          <cell r="B173" t="str">
            <v>JH</v>
          </cell>
          <cell r="C173">
            <v>30000</v>
          </cell>
        </row>
        <row r="174">
          <cell r="A174" t="str">
            <v>RIZOMAS  alstroemeria</v>
          </cell>
          <cell r="B174" t="str">
            <v>U</v>
          </cell>
          <cell r="C174">
            <v>842</v>
          </cell>
        </row>
        <row r="175">
          <cell r="A175" t="str">
            <v>Rotovador</v>
          </cell>
          <cell r="B175" t="str">
            <v>JM</v>
          </cell>
          <cell r="C175">
            <v>200000</v>
          </cell>
        </row>
        <row r="176">
          <cell r="A176" t="str">
            <v>ROUNDUP</v>
          </cell>
          <cell r="B176" t="str">
            <v>L</v>
          </cell>
          <cell r="C176">
            <v>8742</v>
          </cell>
        </row>
        <row r="177">
          <cell r="A177" t="str">
            <v>ROVRAL</v>
          </cell>
          <cell r="B177" t="str">
            <v>Kg</v>
          </cell>
          <cell r="C177">
            <v>59020</v>
          </cell>
        </row>
        <row r="178">
          <cell r="A178" t="str">
            <v>RUKAMKUAJA</v>
          </cell>
          <cell r="B178" t="str">
            <v>L</v>
          </cell>
          <cell r="C178">
            <v>79793</v>
          </cell>
        </row>
        <row r="179">
          <cell r="A179" t="str">
            <v>Sacar tuneles</v>
          </cell>
          <cell r="B179" t="str">
            <v>JH</v>
          </cell>
          <cell r="C179">
            <v>30000</v>
          </cell>
        </row>
        <row r="180">
          <cell r="A180" t="str">
            <v>Salitre potasico</v>
          </cell>
          <cell r="B180" t="str">
            <v>Kg</v>
          </cell>
          <cell r="C180">
            <v>12000</v>
          </cell>
        </row>
        <row r="181">
          <cell r="A181" t="str">
            <v xml:space="preserve">Scala </v>
          </cell>
          <cell r="B181" t="str">
            <v>L</v>
          </cell>
          <cell r="C181">
            <v>52973</v>
          </cell>
        </row>
        <row r="182">
          <cell r="A182" t="str">
            <v>Segunda limpia manual y azadon</v>
          </cell>
          <cell r="B182" t="str">
            <v>JH</v>
          </cell>
          <cell r="C182">
            <v>30000</v>
          </cell>
        </row>
        <row r="183">
          <cell r="A183" t="str">
            <v>SELECCIÓN Y DESINFECCIÓN</v>
          </cell>
          <cell r="B183" t="str">
            <v>JH</v>
          </cell>
          <cell r="C183">
            <v>30000</v>
          </cell>
        </row>
        <row r="184">
          <cell r="A184" t="str">
            <v>Selección y embalaje</v>
          </cell>
          <cell r="B184" t="str">
            <v>JH</v>
          </cell>
          <cell r="C184">
            <v>30000</v>
          </cell>
        </row>
        <row r="185">
          <cell r="A185" t="str">
            <v>Selección y enmallado</v>
          </cell>
          <cell r="B185" t="str">
            <v>JH</v>
          </cell>
          <cell r="C185">
            <v>30000</v>
          </cell>
        </row>
        <row r="186">
          <cell r="A186" t="str">
            <v>Selecron 720  EC</v>
          </cell>
          <cell r="B186" t="str">
            <v>L</v>
          </cell>
          <cell r="C186">
            <v>53880</v>
          </cell>
        </row>
        <row r="187">
          <cell r="A187" t="str">
            <v>semila cebollín</v>
          </cell>
          <cell r="B187" t="str">
            <v xml:space="preserve">U </v>
          </cell>
          <cell r="C187">
            <v>74300</v>
          </cell>
        </row>
        <row r="188">
          <cell r="A188" t="str">
            <v>semilla Apio</v>
          </cell>
          <cell r="B188" t="str">
            <v>Kg</v>
          </cell>
          <cell r="C188">
            <v>73345</v>
          </cell>
        </row>
        <row r="189">
          <cell r="A189" t="str">
            <v>semilla cebolla</v>
          </cell>
          <cell r="B189" t="str">
            <v>Kg</v>
          </cell>
          <cell r="C189">
            <v>90000</v>
          </cell>
        </row>
        <row r="190">
          <cell r="A190" t="str">
            <v>SEMILLA lechuga</v>
          </cell>
          <cell r="B190" t="str">
            <v>Kg</v>
          </cell>
          <cell r="C190">
            <v>178378</v>
          </cell>
        </row>
        <row r="191">
          <cell r="A191" t="str">
            <v>Semilla zanahoria</v>
          </cell>
          <cell r="B191" t="str">
            <v>Kg</v>
          </cell>
          <cell r="C191">
            <v>16350</v>
          </cell>
        </row>
        <row r="192">
          <cell r="A192" t="str">
            <v>SEMILLAS ají</v>
          </cell>
          <cell r="B192" t="str">
            <v>U</v>
          </cell>
          <cell r="C192">
            <v>473900</v>
          </cell>
        </row>
        <row r="193">
          <cell r="A193" t="str">
            <v>semillas apio</v>
          </cell>
          <cell r="B193" t="str">
            <v>U</v>
          </cell>
          <cell r="C193">
            <v>90000</v>
          </cell>
        </row>
        <row r="194">
          <cell r="A194" t="str">
            <v>SEMILLAS betarraga</v>
          </cell>
          <cell r="B194" t="str">
            <v>U</v>
          </cell>
          <cell r="C194">
            <v>68000</v>
          </cell>
        </row>
        <row r="195">
          <cell r="A195" t="str">
            <v>SEMILLAS choclo</v>
          </cell>
          <cell r="B195" t="str">
            <v>Kg</v>
          </cell>
          <cell r="C195">
            <v>9250</v>
          </cell>
        </row>
        <row r="196">
          <cell r="A196" t="str">
            <v>SEMILLAS cilantro</v>
          </cell>
          <cell r="B196" t="str">
            <v>Kg</v>
          </cell>
          <cell r="C196">
            <v>14650</v>
          </cell>
        </row>
        <row r="197">
          <cell r="A197" t="str">
            <v>SEMILLAS habas</v>
          </cell>
          <cell r="B197" t="str">
            <v>Kg</v>
          </cell>
          <cell r="C197">
            <v>4768</v>
          </cell>
        </row>
        <row r="198">
          <cell r="A198" t="str">
            <v>SEMILLAS papa</v>
          </cell>
          <cell r="B198" t="str">
            <v>Kg</v>
          </cell>
          <cell r="C198">
            <v>832</v>
          </cell>
        </row>
        <row r="199">
          <cell r="A199" t="str">
            <v>SEMILLAS poroto verde</v>
          </cell>
          <cell r="B199" t="str">
            <v>Kg</v>
          </cell>
          <cell r="C199">
            <v>3020</v>
          </cell>
        </row>
        <row r="200">
          <cell r="A200" t="str">
            <v>Sencor 480</v>
          </cell>
          <cell r="B200" t="str">
            <v>L</v>
          </cell>
          <cell r="C200">
            <v>22910</v>
          </cell>
        </row>
        <row r="201">
          <cell r="A201" t="str">
            <v>SFT</v>
          </cell>
          <cell r="B201" t="str">
            <v xml:space="preserve">U </v>
          </cell>
          <cell r="C201">
            <v>34400</v>
          </cell>
        </row>
        <row r="202">
          <cell r="A202" t="str">
            <v>Siembra</v>
          </cell>
          <cell r="B202" t="str">
            <v>JH</v>
          </cell>
          <cell r="C202">
            <v>30000</v>
          </cell>
        </row>
        <row r="203">
          <cell r="A203" t="str">
            <v>SULFATO DE MAGNESIO</v>
          </cell>
          <cell r="B203" t="str">
            <v>Kg</v>
          </cell>
          <cell r="C203">
            <v>839</v>
          </cell>
        </row>
        <row r="204">
          <cell r="A204" t="str">
            <v>SULFATO DE POTASIO</v>
          </cell>
          <cell r="B204" t="str">
            <v>Kg</v>
          </cell>
          <cell r="C204">
            <v>1593</v>
          </cell>
        </row>
        <row r="205">
          <cell r="A205" t="str">
            <v>Sulfato de Potasio</v>
          </cell>
          <cell r="B205" t="str">
            <v>Kg</v>
          </cell>
          <cell r="C205">
            <v>1593</v>
          </cell>
        </row>
        <row r="206">
          <cell r="A206" t="str">
            <v>Superfosfato Triple</v>
          </cell>
          <cell r="B206" t="str">
            <v xml:space="preserve">U </v>
          </cell>
          <cell r="C206">
            <v>34400</v>
          </cell>
        </row>
        <row r="207">
          <cell r="A207" t="str">
            <v>SURCO</v>
          </cell>
          <cell r="B207" t="str">
            <v>JM</v>
          </cell>
          <cell r="C207">
            <v>200000</v>
          </cell>
        </row>
        <row r="208">
          <cell r="A208" t="str">
            <v>SYSTHANE</v>
          </cell>
          <cell r="B208" t="str">
            <v>L</v>
          </cell>
          <cell r="C208">
            <v>99050</v>
          </cell>
        </row>
        <row r="209">
          <cell r="A209" t="str">
            <v>TAMARON</v>
          </cell>
          <cell r="B209" t="str">
            <v>L</v>
          </cell>
          <cell r="C209">
            <v>12813</v>
          </cell>
        </row>
        <row r="210">
          <cell r="A210" t="str">
            <v>TERRSORF FOLIAR</v>
          </cell>
          <cell r="B210" t="str">
            <v>L</v>
          </cell>
          <cell r="C210">
            <v>18500</v>
          </cell>
        </row>
        <row r="211">
          <cell r="A211" t="str">
            <v>Transplante</v>
          </cell>
          <cell r="B211" t="str">
            <v>JH</v>
          </cell>
          <cell r="C211">
            <v>30000</v>
          </cell>
        </row>
        <row r="212">
          <cell r="A212" t="str">
            <v>TRANSPORTE A PACKING</v>
          </cell>
          <cell r="B212" t="str">
            <v>JH</v>
          </cell>
          <cell r="C212">
            <v>30000</v>
          </cell>
        </row>
        <row r="213">
          <cell r="A213" t="str">
            <v>Traslados internos</v>
          </cell>
          <cell r="B213" t="str">
            <v>JM</v>
          </cell>
          <cell r="C213">
            <v>200000</v>
          </cell>
        </row>
        <row r="214">
          <cell r="A214" t="str">
            <v>TROYA</v>
          </cell>
          <cell r="B214" t="str">
            <v>L</v>
          </cell>
          <cell r="C214">
            <v>18050</v>
          </cell>
        </row>
        <row r="215">
          <cell r="A215" t="str">
            <v>Ultrasol Crecimiento</v>
          </cell>
          <cell r="B215" t="str">
            <v>Kg</v>
          </cell>
          <cell r="C215">
            <v>2620</v>
          </cell>
        </row>
        <row r="216">
          <cell r="A216" t="str">
            <v>Ultrasol Multipróposito</v>
          </cell>
          <cell r="B216" t="str">
            <v>Kg</v>
          </cell>
          <cell r="C216">
            <v>2620</v>
          </cell>
        </row>
        <row r="217">
          <cell r="A217" t="str">
            <v>Ultrasol producción</v>
          </cell>
          <cell r="B217" t="str">
            <v>Kg</v>
          </cell>
          <cell r="C217">
            <v>2194</v>
          </cell>
        </row>
        <row r="218">
          <cell r="A218" t="str">
            <v>ULTRASPRAY  EC</v>
          </cell>
          <cell r="B218" t="str">
            <v>Kg</v>
          </cell>
          <cell r="C218">
            <v>31110</v>
          </cell>
        </row>
        <row r="219">
          <cell r="A219" t="str">
            <v>UREA</v>
          </cell>
          <cell r="B219" t="str">
            <v xml:space="preserve">U </v>
          </cell>
          <cell r="C219">
            <v>32700</v>
          </cell>
        </row>
        <row r="220">
          <cell r="A220" t="str">
            <v>VERTIMEC</v>
          </cell>
          <cell r="B220" t="str">
            <v>L</v>
          </cell>
          <cell r="C220">
            <v>25810</v>
          </cell>
        </row>
        <row r="221">
          <cell r="A221" t="str">
            <v>Zero 5 EC</v>
          </cell>
          <cell r="B221" t="str">
            <v>L</v>
          </cell>
          <cell r="C221">
            <v>38240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F87"/>
  <sheetViews>
    <sheetView tabSelected="1" workbookViewId="0">
      <selection activeCell="J19" sqref="J19"/>
    </sheetView>
  </sheetViews>
  <sheetFormatPr baseColWidth="10" defaultRowHeight="15" x14ac:dyDescent="0.25"/>
  <sheetData>
    <row r="9" spans="1:6" ht="24" x14ac:dyDescent="0.25">
      <c r="A9" s="1" t="s">
        <v>0</v>
      </c>
      <c r="B9" s="2" t="s">
        <v>1</v>
      </c>
      <c r="C9" s="2"/>
      <c r="D9" s="3"/>
      <c r="E9" s="1" t="s">
        <v>2</v>
      </c>
      <c r="F9" s="4">
        <v>639</v>
      </c>
    </row>
    <row r="10" spans="1:6" ht="24" x14ac:dyDescent="0.25">
      <c r="A10" s="5" t="s">
        <v>3</v>
      </c>
      <c r="B10" s="6" t="s">
        <v>4</v>
      </c>
      <c r="C10" s="6"/>
      <c r="D10" s="3"/>
      <c r="E10" s="7" t="s">
        <v>5</v>
      </c>
      <c r="F10" s="8" t="s">
        <v>6</v>
      </c>
    </row>
    <row r="11" spans="1:6" ht="24" x14ac:dyDescent="0.25">
      <c r="A11" s="5" t="s">
        <v>7</v>
      </c>
      <c r="B11" s="6" t="s">
        <v>8</v>
      </c>
      <c r="C11" s="6"/>
      <c r="D11" s="3"/>
      <c r="E11" s="7" t="s">
        <v>9</v>
      </c>
      <c r="F11" s="4">
        <v>7500</v>
      </c>
    </row>
    <row r="12" spans="1:6" x14ac:dyDescent="0.25">
      <c r="A12" s="5" t="s">
        <v>10</v>
      </c>
      <c r="B12" s="6" t="s">
        <v>11</v>
      </c>
      <c r="C12" s="6"/>
      <c r="D12" s="3"/>
      <c r="E12" s="9" t="s">
        <v>12</v>
      </c>
      <c r="F12" s="10">
        <v>4473000</v>
      </c>
    </row>
    <row r="13" spans="1:6" x14ac:dyDescent="0.25">
      <c r="A13" s="5" t="s">
        <v>13</v>
      </c>
      <c r="B13" s="6" t="s">
        <v>14</v>
      </c>
      <c r="C13" s="6"/>
      <c r="D13" s="3"/>
      <c r="E13" s="9" t="s">
        <v>15</v>
      </c>
      <c r="F13" s="10" t="s">
        <v>16</v>
      </c>
    </row>
    <row r="14" spans="1:6" ht="24" x14ac:dyDescent="0.25">
      <c r="A14" s="11" t="s">
        <v>17</v>
      </c>
      <c r="B14" s="12" t="s">
        <v>18</v>
      </c>
      <c r="C14" s="12"/>
      <c r="D14" s="3"/>
      <c r="E14" s="9" t="s">
        <v>19</v>
      </c>
      <c r="F14" s="10" t="s">
        <v>20</v>
      </c>
    </row>
    <row r="15" spans="1:6" ht="24" x14ac:dyDescent="0.25">
      <c r="A15" s="11" t="s">
        <v>21</v>
      </c>
      <c r="B15" s="13">
        <v>44896</v>
      </c>
      <c r="C15" s="14"/>
      <c r="D15" s="3"/>
      <c r="E15" s="9" t="s">
        <v>22</v>
      </c>
      <c r="F15" s="10" t="s">
        <v>23</v>
      </c>
    </row>
    <row r="16" spans="1:6" x14ac:dyDescent="0.25">
      <c r="A16" s="3"/>
      <c r="B16" s="3"/>
      <c r="C16" s="3"/>
      <c r="D16" s="3"/>
      <c r="E16" s="15"/>
      <c r="F16" s="16"/>
    </row>
    <row r="17" spans="1:6" x14ac:dyDescent="0.25">
      <c r="A17" s="17" t="s">
        <v>24</v>
      </c>
      <c r="B17" s="17"/>
      <c r="C17" s="17"/>
      <c r="D17" s="17"/>
      <c r="E17" s="17"/>
      <c r="F17" s="17"/>
    </row>
    <row r="18" spans="1:6" x14ac:dyDescent="0.25">
      <c r="A18" s="3"/>
      <c r="B18" s="3"/>
      <c r="C18" s="3"/>
      <c r="D18" s="3"/>
      <c r="E18" s="15"/>
      <c r="F18" s="15"/>
    </row>
    <row r="19" spans="1:6" ht="24" x14ac:dyDescent="0.25">
      <c r="A19" s="18" t="s">
        <v>25</v>
      </c>
      <c r="B19" s="3"/>
      <c r="C19" s="3"/>
      <c r="D19" s="3"/>
      <c r="E19" s="15"/>
      <c r="F19" s="15"/>
    </row>
    <row r="20" spans="1:6" ht="24.75" x14ac:dyDescent="0.25">
      <c r="A20" s="19" t="s">
        <v>26</v>
      </c>
      <c r="B20" s="19" t="s">
        <v>27</v>
      </c>
      <c r="C20" s="19" t="s">
        <v>28</v>
      </c>
      <c r="D20" s="19" t="s">
        <v>29</v>
      </c>
      <c r="E20" s="20" t="s">
        <v>30</v>
      </c>
      <c r="F20" s="21" t="s">
        <v>31</v>
      </c>
    </row>
    <row r="21" spans="1:6" ht="24" x14ac:dyDescent="0.25">
      <c r="A21" s="22" t="s">
        <v>32</v>
      </c>
      <c r="B21" s="8" t="s">
        <v>33</v>
      </c>
      <c r="C21" s="8"/>
      <c r="D21" s="8" t="s">
        <v>34</v>
      </c>
      <c r="E21" s="23"/>
      <c r="F21" s="23">
        <v>0</v>
      </c>
    </row>
    <row r="22" spans="1:6" ht="23.25" x14ac:dyDescent="0.25">
      <c r="A22" s="8" t="s">
        <v>35</v>
      </c>
      <c r="B22" s="8" t="s">
        <v>33</v>
      </c>
      <c r="C22" s="8">
        <v>2</v>
      </c>
      <c r="D22" s="24" t="s">
        <v>36</v>
      </c>
      <c r="E22" s="23">
        <f>VLOOKUP(A22,[1]PRECIO!A2:C222,3,0)</f>
        <v>70000</v>
      </c>
      <c r="F22" s="23">
        <f>(C22*E22)</f>
        <v>140000</v>
      </c>
    </row>
    <row r="23" spans="1:6" ht="24.75" x14ac:dyDescent="0.25">
      <c r="A23" s="8" t="s">
        <v>37</v>
      </c>
      <c r="B23" s="8" t="s">
        <v>33</v>
      </c>
      <c r="C23" s="8">
        <v>1</v>
      </c>
      <c r="D23" s="25" t="s">
        <v>38</v>
      </c>
      <c r="E23" s="23">
        <f>VLOOKUP(A23,[1]PRECIO!A3:C223,3,0)</f>
        <v>30000</v>
      </c>
      <c r="F23" s="23">
        <f>(C23*E23)</f>
        <v>30000</v>
      </c>
    </row>
    <row r="24" spans="1:6" x14ac:dyDescent="0.25">
      <c r="A24" s="26" t="s">
        <v>39</v>
      </c>
      <c r="B24" s="27"/>
      <c r="C24" s="27"/>
      <c r="D24" s="27"/>
      <c r="E24" s="28"/>
      <c r="F24" s="29">
        <f>SUM(F21:F23)</f>
        <v>170000</v>
      </c>
    </row>
    <row r="25" spans="1:6" x14ac:dyDescent="0.25">
      <c r="A25" s="3"/>
      <c r="B25" s="3"/>
      <c r="C25" s="3"/>
      <c r="D25" s="3"/>
      <c r="E25" s="15"/>
      <c r="F25" s="15"/>
    </row>
    <row r="26" spans="1:6" ht="24" x14ac:dyDescent="0.25">
      <c r="A26" s="18" t="s">
        <v>40</v>
      </c>
      <c r="B26" s="3"/>
      <c r="C26" s="3"/>
      <c r="D26" s="3"/>
      <c r="E26" s="15"/>
      <c r="F26" s="15"/>
    </row>
    <row r="27" spans="1:6" ht="24.75" x14ac:dyDescent="0.25">
      <c r="A27" s="19" t="s">
        <v>26</v>
      </c>
      <c r="B27" s="19" t="s">
        <v>27</v>
      </c>
      <c r="C27" s="19" t="s">
        <v>28</v>
      </c>
      <c r="D27" s="19" t="s">
        <v>29</v>
      </c>
      <c r="E27" s="20" t="s">
        <v>30</v>
      </c>
      <c r="F27" s="21" t="s">
        <v>31</v>
      </c>
    </row>
    <row r="28" spans="1:6" x14ac:dyDescent="0.25">
      <c r="A28" s="8"/>
      <c r="B28" s="8"/>
      <c r="C28" s="8"/>
      <c r="D28" s="8"/>
      <c r="E28" s="10"/>
      <c r="F28" s="23">
        <v>0</v>
      </c>
    </row>
    <row r="29" spans="1:6" x14ac:dyDescent="0.25">
      <c r="A29" s="26" t="s">
        <v>41</v>
      </c>
      <c r="B29" s="27"/>
      <c r="C29" s="27"/>
      <c r="D29" s="27"/>
      <c r="E29" s="28"/>
      <c r="F29" s="28">
        <v>0</v>
      </c>
    </row>
    <row r="30" spans="1:6" x14ac:dyDescent="0.25">
      <c r="A30" s="3"/>
      <c r="B30" s="3"/>
      <c r="C30" s="3"/>
      <c r="D30" s="3"/>
      <c r="E30" s="15"/>
      <c r="F30" s="15"/>
    </row>
    <row r="31" spans="1:6" x14ac:dyDescent="0.25">
      <c r="A31" s="18" t="s">
        <v>42</v>
      </c>
      <c r="B31" s="3"/>
      <c r="C31" s="3"/>
      <c r="D31" s="3"/>
      <c r="E31" s="15"/>
      <c r="F31" s="15"/>
    </row>
    <row r="32" spans="1:6" ht="24.75" x14ac:dyDescent="0.25">
      <c r="A32" s="19" t="s">
        <v>26</v>
      </c>
      <c r="B32" s="19" t="s">
        <v>27</v>
      </c>
      <c r="C32" s="19" t="s">
        <v>28</v>
      </c>
      <c r="D32" s="19" t="s">
        <v>29</v>
      </c>
      <c r="E32" s="20" t="s">
        <v>30</v>
      </c>
      <c r="F32" s="21" t="s">
        <v>31</v>
      </c>
    </row>
    <row r="33" spans="1:6" x14ac:dyDescent="0.25">
      <c r="A33" s="8"/>
      <c r="B33" s="8"/>
      <c r="C33" s="8"/>
      <c r="D33" s="30"/>
      <c r="E33" s="23"/>
      <c r="F33" s="23">
        <v>0</v>
      </c>
    </row>
    <row r="34" spans="1:6" x14ac:dyDescent="0.25">
      <c r="A34" s="26" t="s">
        <v>43</v>
      </c>
      <c r="B34" s="27"/>
      <c r="C34" s="27"/>
      <c r="D34" s="27"/>
      <c r="E34" s="28"/>
      <c r="F34" s="29">
        <v>0</v>
      </c>
    </row>
    <row r="35" spans="1:6" x14ac:dyDescent="0.25">
      <c r="A35" s="3"/>
      <c r="B35" s="3"/>
      <c r="C35" s="3"/>
      <c r="D35" s="3"/>
      <c r="E35" s="15"/>
      <c r="F35" s="15"/>
    </row>
    <row r="36" spans="1:6" x14ac:dyDescent="0.25">
      <c r="A36" s="18" t="s">
        <v>44</v>
      </c>
      <c r="B36" s="3"/>
      <c r="C36" s="3"/>
      <c r="D36" s="3"/>
      <c r="E36" s="15"/>
      <c r="F36" s="15"/>
    </row>
    <row r="37" spans="1:6" x14ac:dyDescent="0.25">
      <c r="A37" s="19" t="s">
        <v>44</v>
      </c>
      <c r="B37" s="19" t="s">
        <v>45</v>
      </c>
      <c r="C37" s="19" t="s">
        <v>46</v>
      </c>
      <c r="D37" s="19" t="s">
        <v>29</v>
      </c>
      <c r="E37" s="21" t="s">
        <v>30</v>
      </c>
      <c r="F37" s="21" t="s">
        <v>47</v>
      </c>
    </row>
    <row r="38" spans="1:6" x14ac:dyDescent="0.25">
      <c r="A38" s="31" t="s">
        <v>48</v>
      </c>
      <c r="B38" s="8"/>
      <c r="C38" s="8"/>
      <c r="D38" s="8"/>
      <c r="E38" s="23"/>
      <c r="F38" s="23"/>
    </row>
    <row r="39" spans="1:6" ht="24.75" x14ac:dyDescent="0.25">
      <c r="A39" s="7" t="s">
        <v>49</v>
      </c>
      <c r="B39" s="8" t="s">
        <v>50</v>
      </c>
      <c r="C39" s="8">
        <v>10</v>
      </c>
      <c r="D39" s="25" t="s">
        <v>51</v>
      </c>
      <c r="E39" s="23">
        <f>VLOOKUP(A39,[1]PRECIO!A2:C240,3,0)</f>
        <v>1800</v>
      </c>
      <c r="F39" s="23">
        <f>E39*C39</f>
        <v>18000</v>
      </c>
    </row>
    <row r="40" spans="1:6" x14ac:dyDescent="0.25">
      <c r="A40" s="32" t="s">
        <v>52</v>
      </c>
      <c r="B40" s="8"/>
      <c r="C40" s="8"/>
      <c r="D40" s="8"/>
      <c r="E40" s="23"/>
      <c r="F40" s="23"/>
    </row>
    <row r="41" spans="1:6" x14ac:dyDescent="0.25">
      <c r="A41" s="7" t="s">
        <v>53</v>
      </c>
      <c r="B41" s="8" t="s">
        <v>50</v>
      </c>
      <c r="C41" s="8">
        <v>10</v>
      </c>
      <c r="D41" s="8" t="s">
        <v>34</v>
      </c>
      <c r="E41" s="23">
        <f>VLOOKUP(A41,[1]PRECIO!A23:C242,3,0)</f>
        <v>8900</v>
      </c>
      <c r="F41" s="23">
        <f t="shared" ref="F41:F48" si="0">E41*C41</f>
        <v>89000</v>
      </c>
    </row>
    <row r="42" spans="1:6" ht="24.75" x14ac:dyDescent="0.25">
      <c r="A42" s="7" t="s">
        <v>54</v>
      </c>
      <c r="B42" s="8" t="s">
        <v>55</v>
      </c>
      <c r="C42" s="8">
        <v>571</v>
      </c>
      <c r="D42" s="25" t="s">
        <v>56</v>
      </c>
      <c r="E42" s="23">
        <f>VLOOKUP(A42,[1]PRECIO!A24:C243,3,0)</f>
        <v>72</v>
      </c>
      <c r="F42" s="23">
        <f t="shared" si="0"/>
        <v>41112</v>
      </c>
    </row>
    <row r="43" spans="1:6" ht="24.75" x14ac:dyDescent="0.25">
      <c r="A43" s="7" t="s">
        <v>57</v>
      </c>
      <c r="B43" s="8" t="s">
        <v>55</v>
      </c>
      <c r="C43" s="8">
        <v>571</v>
      </c>
      <c r="D43" s="25" t="s">
        <v>56</v>
      </c>
      <c r="E43" s="23">
        <f>VLOOKUP(A43,[1]PRECIO!A25:C244,3,0)</f>
        <v>24</v>
      </c>
      <c r="F43" s="23">
        <f t="shared" si="0"/>
        <v>13704</v>
      </c>
    </row>
    <row r="44" spans="1:6" ht="24.75" x14ac:dyDescent="0.25">
      <c r="A44" s="7" t="s">
        <v>58</v>
      </c>
      <c r="B44" s="8" t="s">
        <v>55</v>
      </c>
      <c r="C44" s="8">
        <v>571</v>
      </c>
      <c r="D44" s="25" t="s">
        <v>56</v>
      </c>
      <c r="E44" s="23">
        <f>VLOOKUP(A44,[1]PRECIO!A26:C245,3,0)</f>
        <v>21</v>
      </c>
      <c r="F44" s="23">
        <f t="shared" si="0"/>
        <v>11991</v>
      </c>
    </row>
    <row r="45" spans="1:6" ht="24.75" x14ac:dyDescent="0.25">
      <c r="A45" s="7" t="s">
        <v>59</v>
      </c>
      <c r="B45" s="8" t="s">
        <v>55</v>
      </c>
      <c r="C45" s="8">
        <v>571</v>
      </c>
      <c r="D45" s="25" t="s">
        <v>56</v>
      </c>
      <c r="E45" s="23">
        <f>VLOOKUP(A45,[1]PRECIO!A27:C246,3,0)</f>
        <v>12</v>
      </c>
      <c r="F45" s="23">
        <f t="shared" si="0"/>
        <v>6852</v>
      </c>
    </row>
    <row r="46" spans="1:6" ht="24.75" x14ac:dyDescent="0.25">
      <c r="A46" s="7" t="s">
        <v>60</v>
      </c>
      <c r="B46" s="8" t="s">
        <v>55</v>
      </c>
      <c r="C46" s="8">
        <v>571</v>
      </c>
      <c r="D46" s="25" t="s">
        <v>56</v>
      </c>
      <c r="E46" s="23">
        <f>VLOOKUP(A46,[1]PRECIO!A28:C247,3,0)</f>
        <v>452</v>
      </c>
      <c r="F46" s="23">
        <f t="shared" si="0"/>
        <v>258092</v>
      </c>
    </row>
    <row r="47" spans="1:6" ht="24.75" x14ac:dyDescent="0.25">
      <c r="A47" s="7" t="s">
        <v>61</v>
      </c>
      <c r="B47" s="8" t="s">
        <v>50</v>
      </c>
      <c r="C47" s="8">
        <v>571</v>
      </c>
      <c r="D47" s="25" t="s">
        <v>56</v>
      </c>
      <c r="E47" s="23">
        <f>VLOOKUP(A47,[1]PRECIO!A29:C248,3,0)</f>
        <v>35</v>
      </c>
      <c r="F47" s="23">
        <f t="shared" si="0"/>
        <v>19985</v>
      </c>
    </row>
    <row r="48" spans="1:6" ht="24.75" x14ac:dyDescent="0.25">
      <c r="A48" s="7" t="s">
        <v>62</v>
      </c>
      <c r="B48" s="8" t="s">
        <v>55</v>
      </c>
      <c r="C48" s="8">
        <v>571</v>
      </c>
      <c r="D48" s="25" t="s">
        <v>56</v>
      </c>
      <c r="E48" s="23">
        <f>VLOOKUP(A48,[1]PRECIO!A30:C249,3,0)</f>
        <v>160</v>
      </c>
      <c r="F48" s="23">
        <f t="shared" si="0"/>
        <v>91360</v>
      </c>
    </row>
    <row r="49" spans="1:6" x14ac:dyDescent="0.25">
      <c r="A49" s="26" t="s">
        <v>63</v>
      </c>
      <c r="B49" s="27"/>
      <c r="C49" s="27"/>
      <c r="D49" s="27"/>
      <c r="E49" s="28"/>
      <c r="F49" s="29">
        <f>SUM(F38:F48)</f>
        <v>550096</v>
      </c>
    </row>
    <row r="50" spans="1:6" x14ac:dyDescent="0.25">
      <c r="A50" s="33"/>
      <c r="B50" s="34"/>
      <c r="C50" s="34"/>
      <c r="D50" s="34"/>
      <c r="E50" s="35"/>
      <c r="F50" s="36"/>
    </row>
    <row r="51" spans="1:6" x14ac:dyDescent="0.25">
      <c r="A51" s="37" t="s">
        <v>64</v>
      </c>
      <c r="E51" s="38"/>
      <c r="F51" s="38"/>
    </row>
    <row r="52" spans="1:6" x14ac:dyDescent="0.25">
      <c r="A52" s="39" t="s">
        <v>65</v>
      </c>
      <c r="B52" s="39" t="s">
        <v>45</v>
      </c>
      <c r="C52" s="39" t="s">
        <v>46</v>
      </c>
      <c r="D52" s="39" t="s">
        <v>29</v>
      </c>
      <c r="E52" s="21" t="s">
        <v>30</v>
      </c>
      <c r="F52" s="40" t="s">
        <v>47</v>
      </c>
    </row>
    <row r="53" spans="1:6" x14ac:dyDescent="0.25">
      <c r="A53" s="41"/>
      <c r="B53" s="42"/>
      <c r="C53" s="42"/>
      <c r="D53" s="42"/>
      <c r="E53" s="43"/>
      <c r="F53" s="43"/>
    </row>
    <row r="54" spans="1:6" x14ac:dyDescent="0.25">
      <c r="A54" s="44" t="s">
        <v>66</v>
      </c>
      <c r="B54" s="45"/>
      <c r="C54" s="45"/>
      <c r="D54" s="45"/>
      <c r="E54" s="46"/>
      <c r="F54" s="47">
        <f>SUM(F53:F53)</f>
        <v>0</v>
      </c>
    </row>
    <row r="55" spans="1:6" x14ac:dyDescent="0.25">
      <c r="A55" s="48"/>
      <c r="B55" s="49"/>
      <c r="C55" s="49"/>
      <c r="D55" s="49"/>
      <c r="E55" s="50"/>
      <c r="F55" s="51"/>
    </row>
    <row r="56" spans="1:6" x14ac:dyDescent="0.25">
      <c r="A56" s="52" t="s">
        <v>67</v>
      </c>
      <c r="B56" s="52"/>
      <c r="C56" s="52"/>
      <c r="D56" s="52"/>
      <c r="E56" s="52"/>
      <c r="F56" s="53">
        <f>SUM(F24+F29+F34+F49)</f>
        <v>720096</v>
      </c>
    </row>
    <row r="57" spans="1:6" x14ac:dyDescent="0.25">
      <c r="A57" s="54" t="s">
        <v>68</v>
      </c>
      <c r="B57" s="55"/>
      <c r="C57" s="55"/>
      <c r="D57" s="55"/>
      <c r="E57" s="55"/>
      <c r="F57" s="56">
        <f>SUM(F56*5/100)</f>
        <v>36004.800000000003</v>
      </c>
    </row>
    <row r="58" spans="1:6" x14ac:dyDescent="0.25">
      <c r="A58" s="57" t="s">
        <v>69</v>
      </c>
      <c r="B58" s="57"/>
      <c r="C58" s="57"/>
      <c r="D58" s="57"/>
      <c r="E58" s="57"/>
      <c r="F58" s="58">
        <f>SUM(F56:F57)</f>
        <v>756100.8</v>
      </c>
    </row>
    <row r="59" spans="1:6" x14ac:dyDescent="0.25">
      <c r="A59" s="59" t="s">
        <v>70</v>
      </c>
      <c r="B59" s="59"/>
      <c r="C59" s="59"/>
      <c r="D59" s="59"/>
      <c r="E59" s="59"/>
      <c r="F59" s="60">
        <f>SUM(F12*1)</f>
        <v>4473000</v>
      </c>
    </row>
    <row r="60" spans="1:6" x14ac:dyDescent="0.25">
      <c r="A60" s="57" t="s">
        <v>71</v>
      </c>
      <c r="B60" s="52"/>
      <c r="C60" s="52"/>
      <c r="D60" s="52"/>
      <c r="E60" s="52"/>
      <c r="F60" s="53">
        <f>SUM(F59-F58)</f>
        <v>3716899.2</v>
      </c>
    </row>
    <row r="61" spans="1:6" x14ac:dyDescent="0.25">
      <c r="A61" s="61" t="s">
        <v>72</v>
      </c>
      <c r="B61" s="62"/>
      <c r="C61" s="62"/>
      <c r="D61" s="62"/>
      <c r="E61" s="62"/>
      <c r="F61" s="63"/>
    </row>
    <row r="62" spans="1:6" ht="15.75" thickBot="1" x14ac:dyDescent="0.3">
      <c r="A62" s="64"/>
      <c r="B62" s="62"/>
      <c r="C62" s="62"/>
      <c r="D62" s="62"/>
      <c r="E62" s="62"/>
      <c r="F62" s="63"/>
    </row>
    <row r="63" spans="1:6" x14ac:dyDescent="0.25">
      <c r="A63" s="65" t="s">
        <v>73</v>
      </c>
      <c r="B63" s="66"/>
      <c r="C63" s="66"/>
      <c r="D63" s="66"/>
      <c r="E63" s="67"/>
      <c r="F63" s="63"/>
    </row>
    <row r="64" spans="1:6" x14ac:dyDescent="0.25">
      <c r="A64" s="68" t="s">
        <v>74</v>
      </c>
      <c r="B64" s="69"/>
      <c r="C64" s="69"/>
      <c r="D64" s="69"/>
      <c r="E64" s="70"/>
      <c r="F64" s="63"/>
    </row>
    <row r="65" spans="1:6" x14ac:dyDescent="0.25">
      <c r="A65" s="68" t="s">
        <v>75</v>
      </c>
      <c r="B65" s="69"/>
      <c r="C65" s="69"/>
      <c r="D65" s="69"/>
      <c r="E65" s="70"/>
      <c r="F65" s="63"/>
    </row>
    <row r="66" spans="1:6" x14ac:dyDescent="0.25">
      <c r="A66" s="68" t="s">
        <v>76</v>
      </c>
      <c r="B66" s="69"/>
      <c r="C66" s="69"/>
      <c r="D66" s="69"/>
      <c r="E66" s="70"/>
      <c r="F66" s="63"/>
    </row>
    <row r="67" spans="1:6" x14ac:dyDescent="0.25">
      <c r="A67" s="68" t="s">
        <v>77</v>
      </c>
      <c r="B67" s="69"/>
      <c r="C67" s="69"/>
      <c r="D67" s="69"/>
      <c r="E67" s="70"/>
      <c r="F67" s="63"/>
    </row>
    <row r="68" spans="1:6" x14ac:dyDescent="0.25">
      <c r="A68" s="68" t="s">
        <v>78</v>
      </c>
      <c r="B68" s="69"/>
      <c r="C68" s="69"/>
      <c r="D68" s="69"/>
      <c r="E68" s="70"/>
      <c r="F68" s="63"/>
    </row>
    <row r="69" spans="1:6" x14ac:dyDescent="0.25">
      <c r="A69" s="68" t="s">
        <v>79</v>
      </c>
      <c r="B69" s="69"/>
      <c r="C69" s="69"/>
      <c r="D69" s="69"/>
      <c r="E69" s="70"/>
      <c r="F69" s="63"/>
    </row>
    <row r="70" spans="1:6" x14ac:dyDescent="0.25">
      <c r="A70" s="68" t="s">
        <v>80</v>
      </c>
      <c r="B70" s="69"/>
      <c r="C70" s="69"/>
      <c r="D70" s="69"/>
      <c r="E70" s="70"/>
    </row>
    <row r="71" spans="1:6" ht="15.75" thickBot="1" x14ac:dyDescent="0.3">
      <c r="A71" s="71" t="s">
        <v>81</v>
      </c>
      <c r="B71" s="72"/>
      <c r="C71" s="72"/>
      <c r="D71" s="72"/>
      <c r="E71" s="73"/>
      <c r="F71" s="74"/>
    </row>
    <row r="72" spans="1:6" ht="15.75" thickBot="1" x14ac:dyDescent="0.3"/>
    <row r="73" spans="1:6" ht="15.75" thickBot="1" x14ac:dyDescent="0.3">
      <c r="A73" s="75" t="s">
        <v>82</v>
      </c>
      <c r="B73" s="76"/>
      <c r="C73" s="77"/>
      <c r="D73" s="78"/>
      <c r="E73" s="78"/>
    </row>
    <row r="74" spans="1:6" x14ac:dyDescent="0.25">
      <c r="A74" s="79" t="s">
        <v>83</v>
      </c>
      <c r="B74" s="80" t="s">
        <v>84</v>
      </c>
      <c r="C74" s="81" t="s">
        <v>85</v>
      </c>
      <c r="D74" s="78"/>
      <c r="E74" s="78"/>
    </row>
    <row r="75" spans="1:6" x14ac:dyDescent="0.25">
      <c r="A75" s="82" t="s">
        <v>86</v>
      </c>
      <c r="B75" s="83">
        <f>F24</f>
        <v>170000</v>
      </c>
      <c r="C75" s="84">
        <f>(B75/B81)</f>
        <v>0.22483774650152466</v>
      </c>
      <c r="D75" s="78"/>
      <c r="E75" s="78"/>
    </row>
    <row r="76" spans="1:6" x14ac:dyDescent="0.25">
      <c r="A76" s="82" t="s">
        <v>87</v>
      </c>
      <c r="B76" s="85">
        <f>F29</f>
        <v>0</v>
      </c>
      <c r="C76" s="84">
        <v>0</v>
      </c>
      <c r="D76" s="78"/>
      <c r="E76" s="78"/>
    </row>
    <row r="77" spans="1:6" x14ac:dyDescent="0.25">
      <c r="A77" s="82" t="s">
        <v>88</v>
      </c>
      <c r="B77" s="83">
        <f>F34</f>
        <v>0</v>
      </c>
      <c r="C77" s="84">
        <f>(B77/B81)</f>
        <v>0</v>
      </c>
      <c r="D77" s="78"/>
      <c r="E77" s="78"/>
    </row>
    <row r="78" spans="1:6" x14ac:dyDescent="0.25">
      <c r="A78" s="82" t="s">
        <v>89</v>
      </c>
      <c r="B78" s="83">
        <f>F49</f>
        <v>550096</v>
      </c>
      <c r="C78" s="84">
        <f>(B78/B81)</f>
        <v>0.72754320587942767</v>
      </c>
      <c r="D78" s="78"/>
      <c r="E78" s="78"/>
    </row>
    <row r="79" spans="1:6" x14ac:dyDescent="0.25">
      <c r="A79" s="82" t="s">
        <v>90</v>
      </c>
      <c r="B79" s="86">
        <f>F54</f>
        <v>0</v>
      </c>
      <c r="C79" s="84">
        <f>(B79/B81)</f>
        <v>0</v>
      </c>
      <c r="D79" s="87"/>
      <c r="E79" s="87"/>
    </row>
    <row r="80" spans="1:6" x14ac:dyDescent="0.25">
      <c r="A80" s="82" t="s">
        <v>91</v>
      </c>
      <c r="B80" s="86">
        <f>F57</f>
        <v>36004.800000000003</v>
      </c>
      <c r="C80" s="84">
        <f>(B80/B81)</f>
        <v>4.7619047619047623E-2</v>
      </c>
      <c r="D80" s="87"/>
      <c r="E80" s="87"/>
    </row>
    <row r="81" spans="1:5" ht="15.75" thickBot="1" x14ac:dyDescent="0.3">
      <c r="A81" s="88" t="s">
        <v>92</v>
      </c>
      <c r="B81" s="89">
        <f>SUM(B75:B80)</f>
        <v>756100.8</v>
      </c>
      <c r="C81" s="90">
        <f>SUM(C75:C80)</f>
        <v>1</v>
      </c>
      <c r="D81" s="87"/>
      <c r="E81" s="87"/>
    </row>
    <row r="82" spans="1:5" x14ac:dyDescent="0.25">
      <c r="A82" s="64"/>
      <c r="B82" s="62"/>
      <c r="C82" s="62"/>
      <c r="D82" s="62"/>
      <c r="E82" s="62"/>
    </row>
    <row r="83" spans="1:5" ht="15.75" thickBot="1" x14ac:dyDescent="0.3">
      <c r="A83" s="91"/>
      <c r="B83" s="62"/>
      <c r="C83" s="62"/>
      <c r="D83" s="62"/>
      <c r="E83" s="62"/>
    </row>
    <row r="84" spans="1:5" ht="15.75" thickBot="1" x14ac:dyDescent="0.3">
      <c r="A84" s="92"/>
      <c r="B84" s="76" t="s">
        <v>93</v>
      </c>
      <c r="C84" s="93"/>
      <c r="D84" s="94"/>
      <c r="E84" s="87"/>
    </row>
    <row r="85" spans="1:5" x14ac:dyDescent="0.25">
      <c r="A85" s="95" t="s">
        <v>94</v>
      </c>
      <c r="B85" s="96">
        <v>600</v>
      </c>
      <c r="C85" s="96">
        <v>639</v>
      </c>
      <c r="D85" s="97">
        <v>700</v>
      </c>
      <c r="E85" s="98"/>
    </row>
    <row r="86" spans="1:5" ht="15.75" thickBot="1" x14ac:dyDescent="0.3">
      <c r="A86" s="88" t="s">
        <v>95</v>
      </c>
      <c r="B86" s="89">
        <v>2376</v>
      </c>
      <c r="C86" s="89">
        <v>2231</v>
      </c>
      <c r="D86" s="99">
        <v>2037</v>
      </c>
      <c r="E86" s="98"/>
    </row>
    <row r="87" spans="1:5" x14ac:dyDescent="0.25">
      <c r="A87" s="100" t="s">
        <v>96</v>
      </c>
      <c r="B87" s="69"/>
      <c r="C87" s="69"/>
      <c r="D87" s="69"/>
      <c r="E87" s="69"/>
    </row>
  </sheetData>
  <mergeCells count="8">
    <mergeCell ref="B15:C15"/>
    <mergeCell ref="A17:F17"/>
    <mergeCell ref="B9:C9"/>
    <mergeCell ref="B10:C10"/>
    <mergeCell ref="B11:C11"/>
    <mergeCell ref="B12:C12"/>
    <mergeCell ref="B13:C13"/>
    <mergeCell ref="B14:C1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5" ma:contentTypeDescription="Crear nuevo documento." ma:contentTypeScope="" ma:versionID="83413000aafb0561bbf8bb694dbe809c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823bca940db09a32b4996d051500f31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9122E58-4F0D-4F6C-AE64-DE04265063C9}"/>
</file>

<file path=customXml/itemProps2.xml><?xml version="1.0" encoding="utf-8"?>
<ds:datastoreItem xmlns:ds="http://schemas.openxmlformats.org/officeDocument/2006/customXml" ds:itemID="{8625F8E6-A05F-41F9-9A2A-BD9C4C23CDC8}"/>
</file>

<file path=customXml/itemProps3.xml><?xml version="1.0" encoding="utf-8"?>
<ds:datastoreItem xmlns:ds="http://schemas.openxmlformats.org/officeDocument/2006/customXml" ds:itemID="{597E5254-DB4E-4BB1-8A1B-F639DE1ED7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caprino ext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Valenzuela Pulgar Carolina Mónica</dc:creator>
  <cp:lastModifiedBy>Valenzuela Pulgar Carolina Mónica</cp:lastModifiedBy>
  <dcterms:created xsi:type="dcterms:W3CDTF">2023-04-13T14:02:11Z</dcterms:created>
  <dcterms:modified xsi:type="dcterms:W3CDTF">2023-04-13T14:02:43Z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