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caprino leche" sheetId="1" r:id="rId1"/>
  </sheets>
  <calcPr calcId="162913"/>
</workbook>
</file>

<file path=xl/calcChain.xml><?xml version="1.0" encoding="utf-8"?>
<calcChain xmlns="http://schemas.openxmlformats.org/spreadsheetml/2006/main">
  <c r="D85" i="1" l="1"/>
  <c r="G49" i="1" l="1"/>
  <c r="G54" i="1" l="1"/>
  <c r="G48" i="1" l="1"/>
  <c r="G47" i="1"/>
  <c r="G46" i="1"/>
  <c r="G45" i="1"/>
  <c r="G44" i="1"/>
  <c r="G43" i="1"/>
  <c r="G42" i="1"/>
  <c r="G40" i="1"/>
  <c r="G39" i="1"/>
  <c r="G38" i="1"/>
  <c r="G23" i="1"/>
  <c r="G22" i="1"/>
  <c r="G21" i="1"/>
  <c r="G12" i="1"/>
  <c r="G24" i="1" l="1"/>
  <c r="C74" i="1" s="1"/>
  <c r="G50" i="1"/>
  <c r="C77" i="1" s="1"/>
  <c r="G34" i="1" l="1"/>
  <c r="C76" i="1" s="1"/>
  <c r="G55" i="1" l="1"/>
  <c r="C78" i="1" s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<sst xmlns="http://schemas.openxmlformats.org/spreadsheetml/2006/main" count="140" uniqueCount="100">
  <si>
    <t>RUBRO O CULTIVO</t>
  </si>
  <si>
    <t>CAPRINO LECHERO</t>
  </si>
  <si>
    <t>RENDIMIENTO (KG QUESO/UN. PRODUCT.)</t>
  </si>
  <si>
    <t>VARIEDAD</t>
  </si>
  <si>
    <t>CRIOLLA</t>
  </si>
  <si>
    <t>FECHA ESTIMADA  PRECIO VENTA</t>
  </si>
  <si>
    <t>OCT-ENE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</si>
  <si>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</si>
  <si>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</si>
  <si>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</si>
  <si>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</si>
  <si>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</si>
  <si>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</si>
  <si>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</si>
  <si>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</si>
  <si>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CONS. Locasl</t>
  </si>
  <si>
    <t>COMUNA/LOCALIDAD</t>
  </si>
  <si>
    <t>FECHA DE COSECHA</t>
  </si>
  <si>
    <t>SEPT.-FEB.</t>
  </si>
  <si>
    <t>FECHA PRECIO INSUMOS</t>
  </si>
  <si>
    <t>CONTINGENCIA</t>
  </si>
  <si>
    <t>SEQUIA.</t>
  </si>
  <si>
    <t>COSTOS DIRECTOS DE PRODUCCIÓN POR PLANTEL 20 CABRAS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</si>
  <si>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</si>
  <si>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</si>
  <si>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</si>
  <si>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</si>
  <si>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</si>
  <si>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</si>
  <si>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</si>
  <si>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ALIMENTACION</t>
  </si>
  <si>
    <t>JH</t>
  </si>
  <si>
    <t>ANUAL</t>
  </si>
  <si>
    <t>PROGR. SANITARIO</t>
  </si>
  <si>
    <t>ELABORACION QUESOS</t>
  </si>
  <si>
    <t>PRIMAVERA-VERANO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</si>
  <si>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</si>
  <si>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</si>
  <si>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</si>
  <si>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</si>
  <si>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</si>
  <si>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</si>
  <si>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</si>
  <si>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</si>
  <si>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</si>
  <si>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</si>
  <si>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</si>
  <si>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</si>
  <si>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FARDOS</t>
  </si>
  <si>
    <t>FARMACOS</t>
  </si>
  <si>
    <t>ANTIPARACITARIOS Y VACUNAS</t>
  </si>
  <si>
    <t>DOSIS ANIMAL</t>
  </si>
  <si>
    <t>OTROS</t>
  </si>
  <si>
    <t>BOTIQUIN</t>
  </si>
  <si>
    <t>FERMENTOS LACTEOS</t>
  </si>
  <si>
    <t>GR.</t>
  </si>
  <si>
    <t>CUAJO</t>
  </si>
  <si>
    <t>NaCL</t>
  </si>
  <si>
    <t>Gr/kg.</t>
  </si>
  <si>
    <t>CaCL2</t>
  </si>
  <si>
    <t>CERA SELLADO</t>
  </si>
  <si>
    <t>ETIQUETA</t>
  </si>
  <si>
    <t>U.</t>
  </si>
  <si>
    <t>GAS</t>
  </si>
  <si>
    <t>Kg/Kg.</t>
  </si>
  <si>
    <t>Subtotal Insumos</t>
  </si>
  <si>
    <t>Item</t>
  </si>
  <si>
    <t>Cantidad (Kg/l/u)</t>
  </si>
  <si>
    <t xml:space="preserve">MANTENCION PRADERA </t>
  </si>
  <si>
    <t xml:space="preserve">ha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</si>
  <si>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</si>
  <si>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</si>
  <si>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</si>
  <si>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</si>
  <si>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</si>
  <si>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</si>
  <si>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</si>
  <si>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</si>
  <si>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</si>
  <si>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</si>
  <si>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</si>
  <si>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</si>
  <si>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</si>
  <si>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</si>
  <si>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</si>
  <si>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</si>
  <si>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</si>
  <si>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</si>
  <si>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</si>
  <si>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</si>
  <si>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</si>
  <si>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</si>
  <si>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</si>
  <si>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($/plantel)</t>
  </si>
  <si>
    <t>Rendimiento (plantel)</t>
  </si>
  <si>
    <t>Costo unitario ($/plantel) (*)</t>
  </si>
  <si>
    <t>(*): Este valor representa el valor mìnimo de venta del producto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</si>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</sst>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3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0" fontId="4" fillId="0" borderId="2" xfId="0" applyNumberFormat="1" applyFont="1" applyBorder="1"/>
    <xf numFmtId="0" fontId="6" fillId="0" borderId="2" xfId="0" applyNumberFormat="1" applyFont="1" applyBorder="1"/>
    <xf numFmtId="49" fontId="4" fillId="2" borderId="2" xfId="0" applyNumberFormat="1" applyFont="1" applyFill="1" applyBorder="1"/>
    <xf numFmtId="0" fontId="4" fillId="2" borderId="1" xfId="0" applyFont="1" applyFill="1" applyBorder="1"/>
    <xf numFmtId="0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67" fontId="4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 wrapText="1"/>
    </xf>
    <xf numFmtId="49" fontId="9" fillId="5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2" xfId="5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49" fontId="9" fillId="3" borderId="2" xfId="0" applyNumberFormat="1" applyFont="1" applyFill="1" applyBorder="1" applyAlignment="1">
      <alignment vertical="center"/>
    </xf>
    <xf numFmtId="49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49" fontId="11" fillId="5" borderId="6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7" xfId="0" applyNumberFormat="1" applyFont="1" applyFill="1" applyBorder="1" applyAlignment="1">
      <alignment vertical="center"/>
    </xf>
    <xf numFmtId="49" fontId="11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11" fillId="5" borderId="10" xfId="0" applyNumberFormat="1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2" fillId="0" borderId="1" xfId="0" applyNumberFormat="1" applyFont="1" applyBorder="1"/>
    <xf numFmtId="0" fontId="12" fillId="0" borderId="0" xfId="0" applyNumberFormat="1" applyFont="1"/>
    <xf numFmtId="0" fontId="12" fillId="0" borderId="0" xfId="0" applyFont="1"/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0" fontId="12" fillId="8" borderId="2" xfId="0" applyFont="1" applyFill="1" applyBorder="1"/>
    <xf numFmtId="49" fontId="15" fillId="7" borderId="2" xfId="0" applyNumberFormat="1" applyFont="1" applyFill="1" applyBorder="1" applyAlignment="1">
      <alignment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9" fontId="12" fillId="2" borderId="2" xfId="0" applyNumberFormat="1" applyFont="1" applyFill="1" applyBorder="1"/>
    <xf numFmtId="0" fontId="15" fillId="2" borderId="2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165" fontId="15" fillId="7" borderId="2" xfId="0" applyNumberFormat="1" applyFont="1" applyFill="1" applyBorder="1" applyAlignment="1">
      <alignment vertical="center"/>
    </xf>
    <xf numFmtId="9" fontId="15" fillId="7" borderId="2" xfId="0" applyNumberFormat="1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41" fontId="15" fillId="7" borderId="2" xfId="7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9" fillId="3" borderId="2" xfId="0" applyNumberFormat="1" applyFont="1" applyFill="1" applyBorder="1" applyAlignment="1"/>
    <xf numFmtId="0" fontId="9" fillId="4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0" fillId="3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930519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65" y="190500"/>
          <a:ext cx="583223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H14" sqref="H14"/>
    </sheetView>
  </sheetViews>
  <sheetFormatPr baseColWidth="10" defaultColWidth="10.85546875" defaultRowHeight="11.25" customHeight="1"/>
  <cols>
    <col min="1" max="1" width="8" style="2" customWidth="1"/>
    <col min="2" max="2" width="20.5703125" style="2" customWidth="1"/>
    <col min="3" max="3" width="18" style="2" customWidth="1"/>
    <col min="4" max="4" width="9.5703125" style="2" customWidth="1"/>
    <col min="5" max="5" width="14.42578125" style="2" customWidth="1"/>
    <col min="6" max="6" width="11" style="2" customWidth="1"/>
    <col min="7" max="7" width="14.285156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4" t="s">
        <v>0</v>
      </c>
      <c r="C9" s="25" t="s">
        <v>1</v>
      </c>
      <c r="D9" s="14"/>
      <c r="E9" s="98" t="s">
        <v>2</v>
      </c>
      <c r="F9" s="99"/>
      <c r="G9" s="8">
        <v>1000</v>
      </c>
    </row>
    <row r="10" spans="1:7" ht="15">
      <c r="A10" s="3"/>
      <c r="B10" s="4" t="s">
        <v>3</v>
      </c>
      <c r="C10" s="26" t="s">
        <v>4</v>
      </c>
      <c r="D10" s="14"/>
      <c r="E10" s="96" t="s">
        <v>5</v>
      </c>
      <c r="F10" s="97"/>
      <c r="G10" s="27" t="s">
        <v>6</v>
      </c>
    </row>
    <row r="11" spans="1:7" ht="15">
      <c r="A11" s="3"/>
      <c r="B11" s="4" t="s">
        <v>7</v>
      </c>
      <c r="C11" s="28" t="s">
        <v>8</v>
      </c>
      <c r="D11" s="14"/>
      <c r="E11" s="96" t="s">
        <v>9</v>
      </c>
      <c r="F11" s="97"/>
      <c r="G11" s="29">
        <v>8000</v>
      </c>
    </row>
    <row r="12" spans="1:7" ht="11.25" customHeight="1">
      <c r="A12" s="3"/>
      <c r="B12" s="4" t="s">
        <v>10</v>
      </c>
      <c r="C12" s="28" t="s">
        <v>11</v>
      </c>
      <c r="D12" s="14"/>
      <c r="E12" s="13" t="s">
        <v>12</v>
      </c>
      <c r="F12" s="7"/>
      <c r="G12" s="30">
        <f>(G9*G11)</f>
        <v>8000000</v>
      </c>
    </row>
    <row r="13" spans="1:7" ht="11.25" customHeight="1">
      <c r="A13" s="3"/>
      <c r="B13" s="4" t="s">
        <v>13</v>
      </c>
      <c r="C13" s="28" t="s">
        <v>97</v>
      </c>
      <c r="D13" s="14"/>
      <c r="E13" s="96" t="s">
        <v>14</v>
      </c>
      <c r="F13" s="97"/>
      <c r="G13" s="27" t="s">
        <v>15</v>
      </c>
    </row>
    <row r="14" spans="1:7" ht="25.5" customHeight="1">
      <c r="A14" s="3"/>
      <c r="B14" s="4" t="s">
        <v>16</v>
      </c>
      <c r="C14" s="28" t="s">
        <v>98</v>
      </c>
      <c r="D14" s="14"/>
      <c r="E14" s="96" t="s">
        <v>17</v>
      </c>
      <c r="F14" s="97"/>
      <c r="G14" s="27" t="s">
        <v>18</v>
      </c>
    </row>
    <row r="15" spans="1:7" ht="15.75" customHeight="1">
      <c r="A15" s="3"/>
      <c r="B15" s="4" t="s">
        <v>19</v>
      </c>
      <c r="C15" s="27" t="s">
        <v>99</v>
      </c>
      <c r="D15" s="14"/>
      <c r="E15" s="100" t="s">
        <v>20</v>
      </c>
      <c r="F15" s="101"/>
      <c r="G15" s="28" t="s">
        <v>21</v>
      </c>
    </row>
    <row r="16" spans="1:7" ht="12" customHeight="1">
      <c r="A16" s="3"/>
      <c r="B16" s="18"/>
      <c r="C16" s="19"/>
      <c r="D16" s="14"/>
      <c r="E16" s="14"/>
      <c r="F16" s="14"/>
      <c r="G16" s="20"/>
    </row>
    <row r="17" spans="1:8" ht="12" customHeight="1">
      <c r="A17" s="3"/>
      <c r="B17" s="102" t="s">
        <v>22</v>
      </c>
      <c r="C17" s="103"/>
      <c r="D17" s="103"/>
      <c r="E17" s="103"/>
      <c r="F17" s="103"/>
      <c r="G17" s="103"/>
    </row>
    <row r="18" spans="1:8" ht="12" customHeight="1">
      <c r="A18" s="3"/>
      <c r="B18" s="14"/>
      <c r="C18" s="21"/>
      <c r="D18" s="21"/>
      <c r="E18" s="21"/>
      <c r="F18" s="14"/>
      <c r="G18" s="14"/>
    </row>
    <row r="19" spans="1:8" ht="12" customHeight="1">
      <c r="A19" s="3"/>
      <c r="B19" s="31" t="s">
        <v>23</v>
      </c>
      <c r="C19" s="22"/>
      <c r="D19" s="22"/>
      <c r="E19" s="22"/>
      <c r="F19" s="22"/>
      <c r="G19" s="22"/>
    </row>
    <row r="20" spans="1:8" ht="24" customHeight="1">
      <c r="A20" s="3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8" ht="12.75" customHeight="1">
      <c r="A21" s="3"/>
      <c r="B21" s="33" t="s">
        <v>30</v>
      </c>
      <c r="C21" s="35" t="s">
        <v>31</v>
      </c>
      <c r="D21" s="36">
        <v>10</v>
      </c>
      <c r="E21" s="35" t="s">
        <v>32</v>
      </c>
      <c r="F21" s="37">
        <v>35000</v>
      </c>
      <c r="G21" s="30">
        <f>D21*F21</f>
        <v>350000</v>
      </c>
    </row>
    <row r="22" spans="1:8" ht="12" customHeight="1">
      <c r="A22" s="3"/>
      <c r="B22" s="33" t="s">
        <v>33</v>
      </c>
      <c r="C22" s="35" t="s">
        <v>31</v>
      </c>
      <c r="D22" s="36">
        <v>2</v>
      </c>
      <c r="E22" s="35" t="s">
        <v>32</v>
      </c>
      <c r="F22" s="37">
        <v>35000</v>
      </c>
      <c r="G22" s="30">
        <f>(D22*F22)</f>
        <v>70000</v>
      </c>
      <c r="H22" s="15"/>
    </row>
    <row r="23" spans="1:8" ht="12" customHeight="1">
      <c r="A23" s="3"/>
      <c r="B23" s="33" t="s">
        <v>34</v>
      </c>
      <c r="C23" s="35" t="s">
        <v>31</v>
      </c>
      <c r="D23" s="36">
        <v>3</v>
      </c>
      <c r="E23" s="35" t="s">
        <v>35</v>
      </c>
      <c r="F23" s="37">
        <v>35000</v>
      </c>
      <c r="G23" s="30">
        <f>(D23*F23)</f>
        <v>105000</v>
      </c>
      <c r="H23" s="15"/>
    </row>
    <row r="24" spans="1:8" ht="12.75" customHeight="1">
      <c r="A24" s="3"/>
      <c r="B24" s="46" t="s">
        <v>36</v>
      </c>
      <c r="C24" s="38"/>
      <c r="D24" s="38"/>
      <c r="E24" s="38"/>
      <c r="F24" s="39"/>
      <c r="G24" s="40">
        <f>SUM(G21:G23)</f>
        <v>525000</v>
      </c>
    </row>
    <row r="25" spans="1:8" ht="12" customHeight="1">
      <c r="A25" s="3"/>
      <c r="B25" s="14"/>
      <c r="C25" s="14"/>
      <c r="D25" s="14"/>
      <c r="E25" s="14"/>
      <c r="F25" s="17"/>
      <c r="G25" s="17"/>
    </row>
    <row r="26" spans="1:8" ht="12" customHeight="1">
      <c r="A26" s="3"/>
      <c r="B26" s="31" t="s">
        <v>37</v>
      </c>
      <c r="C26" s="23"/>
      <c r="D26" s="23"/>
      <c r="E26" s="23"/>
      <c r="F26" s="22"/>
      <c r="G26" s="22"/>
    </row>
    <row r="27" spans="1:8" ht="24" customHeight="1">
      <c r="A27" s="3"/>
      <c r="B27" s="41" t="s">
        <v>24</v>
      </c>
      <c r="C27" s="32" t="s">
        <v>25</v>
      </c>
      <c r="D27" s="32" t="s">
        <v>38</v>
      </c>
      <c r="E27" s="41" t="s">
        <v>27</v>
      </c>
      <c r="F27" s="32" t="s">
        <v>28</v>
      </c>
      <c r="G27" s="41" t="s">
        <v>29</v>
      </c>
    </row>
    <row r="28" spans="1:8" ht="12" customHeight="1">
      <c r="A28" s="3"/>
      <c r="B28" s="42" t="s">
        <v>39</v>
      </c>
      <c r="C28" s="43"/>
      <c r="D28" s="43"/>
      <c r="E28" s="43"/>
      <c r="F28" s="42"/>
      <c r="G28" s="42"/>
    </row>
    <row r="29" spans="1:8" ht="12" customHeight="1">
      <c r="A29" s="3"/>
      <c r="B29" s="46" t="s">
        <v>40</v>
      </c>
      <c r="C29" s="38"/>
      <c r="D29" s="38"/>
      <c r="E29" s="38"/>
      <c r="F29" s="39"/>
      <c r="G29" s="39"/>
    </row>
    <row r="30" spans="1:8" ht="12" customHeight="1">
      <c r="A30" s="3"/>
      <c r="B30" s="14"/>
      <c r="C30" s="14"/>
      <c r="D30" s="14"/>
      <c r="E30" s="14"/>
      <c r="F30" s="17"/>
      <c r="G30" s="17"/>
    </row>
    <row r="31" spans="1:8" ht="12" customHeight="1">
      <c r="A31" s="3"/>
      <c r="B31" s="31" t="s">
        <v>41</v>
      </c>
      <c r="C31" s="23"/>
      <c r="D31" s="23"/>
      <c r="E31" s="23"/>
      <c r="F31" s="22"/>
      <c r="G31" s="22"/>
    </row>
    <row r="32" spans="1:8" ht="24" customHeight="1">
      <c r="A32" s="3"/>
      <c r="B32" s="41" t="s">
        <v>24</v>
      </c>
      <c r="C32" s="41" t="s">
        <v>25</v>
      </c>
      <c r="D32" s="41" t="s">
        <v>42</v>
      </c>
      <c r="E32" s="41" t="s">
        <v>27</v>
      </c>
      <c r="F32" s="32" t="s">
        <v>28</v>
      </c>
      <c r="G32" s="41" t="s">
        <v>29</v>
      </c>
    </row>
    <row r="33" spans="1:11" ht="12.75" customHeight="1">
      <c r="A33" s="3"/>
      <c r="B33" s="44" t="s">
        <v>39</v>
      </c>
      <c r="C33" s="45"/>
      <c r="D33" s="45"/>
      <c r="E33" s="45"/>
      <c r="F33" s="30"/>
      <c r="G33" s="30"/>
    </row>
    <row r="34" spans="1:11" ht="12.75" customHeight="1">
      <c r="A34" s="3"/>
      <c r="B34" s="46" t="s">
        <v>43</v>
      </c>
      <c r="C34" s="38"/>
      <c r="D34" s="38"/>
      <c r="E34" s="38"/>
      <c r="F34" s="39"/>
      <c r="G34" s="40">
        <f>SUM(G33:G33)</f>
        <v>0</v>
      </c>
    </row>
    <row r="35" spans="1:11" ht="12" customHeight="1">
      <c r="A35" s="3"/>
      <c r="B35" s="14"/>
      <c r="C35" s="14"/>
      <c r="D35" s="14"/>
      <c r="E35" s="14"/>
      <c r="F35" s="17"/>
      <c r="G35" s="17"/>
    </row>
    <row r="36" spans="1:11" ht="12" customHeight="1">
      <c r="A36" s="3"/>
      <c r="B36" s="31" t="s">
        <v>44</v>
      </c>
      <c r="C36" s="23"/>
      <c r="D36" s="23"/>
      <c r="E36" s="23"/>
      <c r="F36" s="22"/>
      <c r="G36" s="22"/>
    </row>
    <row r="37" spans="1:11" ht="24" customHeight="1">
      <c r="A37" s="3"/>
      <c r="B37" s="32" t="s">
        <v>45</v>
      </c>
      <c r="C37" s="32" t="s">
        <v>46</v>
      </c>
      <c r="D37" s="32" t="s">
        <v>47</v>
      </c>
      <c r="E37" s="32" t="s">
        <v>27</v>
      </c>
      <c r="F37" s="32" t="s">
        <v>28</v>
      </c>
      <c r="G37" s="32" t="s">
        <v>29</v>
      </c>
      <c r="K37" s="2"/>
    </row>
    <row r="38" spans="1:11" ht="12.75" customHeight="1">
      <c r="A38" s="3"/>
      <c r="B38" s="5" t="s">
        <v>30</v>
      </c>
      <c r="C38" s="6" t="s">
        <v>48</v>
      </c>
      <c r="D38" s="7">
        <v>100</v>
      </c>
      <c r="E38" s="6" t="s">
        <v>32</v>
      </c>
      <c r="F38" s="8">
        <v>7000</v>
      </c>
      <c r="G38" s="8">
        <f>D38*F38</f>
        <v>700000</v>
      </c>
      <c r="K38" s="2"/>
    </row>
    <row r="39" spans="1:11" ht="12.75" customHeight="1">
      <c r="A39" s="3"/>
      <c r="B39" s="5" t="s">
        <v>49</v>
      </c>
      <c r="C39" s="9"/>
      <c r="D39" s="10"/>
      <c r="E39" s="9"/>
      <c r="F39" s="8"/>
      <c r="G39" s="8">
        <f>(D39*F39)</f>
        <v>0</v>
      </c>
      <c r="K39" s="2"/>
    </row>
    <row r="40" spans="1:11" ht="12.75" customHeight="1">
      <c r="A40" s="3"/>
      <c r="B40" s="11" t="s">
        <v>50</v>
      </c>
      <c r="C40" s="6" t="s">
        <v>51</v>
      </c>
      <c r="D40" s="7">
        <v>20</v>
      </c>
      <c r="E40" s="6" t="s">
        <v>32</v>
      </c>
      <c r="F40" s="8">
        <v>1000</v>
      </c>
      <c r="G40" s="8">
        <f>(D40*F40)</f>
        <v>20000</v>
      </c>
      <c r="K40" s="2"/>
    </row>
    <row r="41" spans="1:11" ht="12.75" customHeight="1">
      <c r="A41" s="3"/>
      <c r="B41" s="12" t="s">
        <v>52</v>
      </c>
      <c r="C41" s="6"/>
      <c r="D41" s="7"/>
      <c r="E41" s="6"/>
      <c r="F41" s="8"/>
      <c r="G41" s="8"/>
      <c r="K41" s="2"/>
    </row>
    <row r="42" spans="1:11" ht="12.75" customHeight="1">
      <c r="A42" s="3"/>
      <c r="B42" s="13" t="s">
        <v>53</v>
      </c>
      <c r="C42" s="9" t="s">
        <v>51</v>
      </c>
      <c r="D42" s="10">
        <v>20</v>
      </c>
      <c r="E42" s="9" t="s">
        <v>32</v>
      </c>
      <c r="F42" s="8">
        <v>5900</v>
      </c>
      <c r="G42" s="8">
        <f>(D42*F42)</f>
        <v>118000</v>
      </c>
      <c r="K42" s="2"/>
    </row>
    <row r="43" spans="1:11" ht="12.75" customHeight="1">
      <c r="A43" s="3"/>
      <c r="B43" s="13" t="s">
        <v>54</v>
      </c>
      <c r="C43" s="9" t="s">
        <v>55</v>
      </c>
      <c r="D43" s="10">
        <v>600</v>
      </c>
      <c r="E43" s="9" t="s">
        <v>35</v>
      </c>
      <c r="F43" s="8">
        <v>55</v>
      </c>
      <c r="G43" s="8">
        <f t="shared" ref="G43:G49" si="0">(D43*F43)</f>
        <v>33000</v>
      </c>
    </row>
    <row r="44" spans="1:11" ht="12.75" customHeight="1">
      <c r="A44" s="3"/>
      <c r="B44" s="13" t="s">
        <v>56</v>
      </c>
      <c r="C44" s="9" t="s">
        <v>55</v>
      </c>
      <c r="D44" s="10">
        <v>571</v>
      </c>
      <c r="E44" s="9" t="s">
        <v>35</v>
      </c>
      <c r="F44" s="8">
        <v>10</v>
      </c>
      <c r="G44" s="8">
        <f t="shared" si="0"/>
        <v>5710</v>
      </c>
    </row>
    <row r="45" spans="1:11" ht="12.75" customHeight="1">
      <c r="A45" s="3"/>
      <c r="B45" s="13" t="s">
        <v>57</v>
      </c>
      <c r="C45" s="9" t="s">
        <v>58</v>
      </c>
      <c r="D45" s="10">
        <v>620</v>
      </c>
      <c r="E45" s="9" t="s">
        <v>35</v>
      </c>
      <c r="F45" s="8">
        <v>11</v>
      </c>
      <c r="G45" s="8">
        <f t="shared" si="0"/>
        <v>6820</v>
      </c>
    </row>
    <row r="46" spans="1:11" ht="12.75" customHeight="1">
      <c r="A46" s="3"/>
      <c r="B46" s="13" t="s">
        <v>59</v>
      </c>
      <c r="C46" s="9" t="s">
        <v>58</v>
      </c>
      <c r="D46" s="10">
        <v>750</v>
      </c>
      <c r="E46" s="9" t="s">
        <v>35</v>
      </c>
      <c r="F46" s="8">
        <v>4</v>
      </c>
      <c r="G46" s="8">
        <f t="shared" si="0"/>
        <v>3000</v>
      </c>
    </row>
    <row r="47" spans="1:11" ht="12.75" customHeight="1">
      <c r="A47" s="3"/>
      <c r="B47" s="13" t="s">
        <v>60</v>
      </c>
      <c r="C47" s="9" t="s">
        <v>58</v>
      </c>
      <c r="D47" s="10">
        <v>800</v>
      </c>
      <c r="E47" s="9" t="s">
        <v>35</v>
      </c>
      <c r="F47" s="8">
        <v>320</v>
      </c>
      <c r="G47" s="8">
        <f t="shared" si="0"/>
        <v>256000</v>
      </c>
    </row>
    <row r="48" spans="1:11" ht="12.75" customHeight="1">
      <c r="A48" s="3"/>
      <c r="B48" s="13" t="s">
        <v>61</v>
      </c>
      <c r="C48" s="9" t="s">
        <v>62</v>
      </c>
      <c r="D48" s="10">
        <v>571</v>
      </c>
      <c r="E48" s="9" t="s">
        <v>35</v>
      </c>
      <c r="F48" s="8">
        <v>20</v>
      </c>
      <c r="G48" s="8">
        <f>(D48*F48)</f>
        <v>11420</v>
      </c>
    </row>
    <row r="49" spans="1:255" ht="12.75" customHeight="1">
      <c r="A49" s="3"/>
      <c r="B49" s="13" t="s">
        <v>63</v>
      </c>
      <c r="C49" s="9" t="s">
        <v>64</v>
      </c>
      <c r="D49" s="10">
        <v>100</v>
      </c>
      <c r="E49" s="9" t="s">
        <v>35</v>
      </c>
      <c r="F49" s="8">
        <v>1700</v>
      </c>
      <c r="G49" s="8">
        <f t="shared" si="0"/>
        <v>170000</v>
      </c>
    </row>
    <row r="50" spans="1:255" ht="13.5" customHeight="1">
      <c r="A50" s="3"/>
      <c r="B50" s="46" t="s">
        <v>65</v>
      </c>
      <c r="C50" s="38"/>
      <c r="D50" s="38"/>
      <c r="E50" s="38"/>
      <c r="F50" s="39"/>
      <c r="G50" s="40">
        <f>SUM(G38:G49)</f>
        <v>1323950</v>
      </c>
    </row>
    <row r="51" spans="1:255" ht="12" customHeight="1">
      <c r="A51" s="3"/>
      <c r="B51" s="14"/>
      <c r="C51" s="14"/>
      <c r="D51" s="14"/>
      <c r="E51" s="16"/>
      <c r="F51" s="17"/>
      <c r="G51" s="17"/>
    </row>
    <row r="52" spans="1:255" ht="12" customHeight="1">
      <c r="A52" s="3"/>
      <c r="B52" s="31" t="s">
        <v>52</v>
      </c>
      <c r="C52" s="23"/>
      <c r="D52" s="23"/>
      <c r="E52" s="23"/>
      <c r="F52" s="22"/>
      <c r="G52" s="22"/>
    </row>
    <row r="53" spans="1:255" ht="24" customHeight="1">
      <c r="A53" s="3"/>
      <c r="B53" s="41" t="s">
        <v>66</v>
      </c>
      <c r="C53" s="32" t="s">
        <v>46</v>
      </c>
      <c r="D53" s="32" t="s">
        <v>67</v>
      </c>
      <c r="E53" s="41" t="s">
        <v>27</v>
      </c>
      <c r="F53" s="32" t="s">
        <v>28</v>
      </c>
      <c r="G53" s="41" t="s">
        <v>29</v>
      </c>
    </row>
    <row r="54" spans="1:255" ht="12.75" customHeight="1">
      <c r="A54" s="3"/>
      <c r="B54" s="33" t="s">
        <v>68</v>
      </c>
      <c r="C54" s="9" t="s">
        <v>69</v>
      </c>
      <c r="D54" s="8">
        <v>6</v>
      </c>
      <c r="E54" s="35" t="s">
        <v>32</v>
      </c>
      <c r="F54" s="8">
        <v>300000</v>
      </c>
      <c r="G54" s="8">
        <f>F54*D54</f>
        <v>1800000</v>
      </c>
    </row>
    <row r="55" spans="1:255" ht="13.5" customHeight="1">
      <c r="A55" s="3"/>
      <c r="B55" s="34" t="s">
        <v>70</v>
      </c>
      <c r="C55" s="38"/>
      <c r="D55" s="38"/>
      <c r="E55" s="38"/>
      <c r="F55" s="39"/>
      <c r="G55" s="40">
        <f>SUM(G54:G54)</f>
        <v>1800000</v>
      </c>
    </row>
    <row r="56" spans="1:255" ht="12" customHeight="1">
      <c r="A56" s="3"/>
      <c r="B56" s="14"/>
      <c r="C56" s="14"/>
      <c r="D56" s="14"/>
      <c r="E56" s="14"/>
      <c r="F56" s="17"/>
      <c r="G56" s="17"/>
    </row>
    <row r="57" spans="1:255" ht="12" customHeight="1">
      <c r="A57" s="3"/>
      <c r="B57" s="47" t="s">
        <v>71</v>
      </c>
      <c r="C57" s="48"/>
      <c r="D57" s="48"/>
      <c r="E57" s="48"/>
      <c r="F57" s="48"/>
      <c r="G57" s="49">
        <f>G24+G34+G50+G55</f>
        <v>3648950</v>
      </c>
    </row>
    <row r="58" spans="1:255" ht="12" customHeight="1">
      <c r="A58" s="3"/>
      <c r="B58" s="50" t="s">
        <v>72</v>
      </c>
      <c r="C58" s="51"/>
      <c r="D58" s="51"/>
      <c r="E58" s="51"/>
      <c r="F58" s="51"/>
      <c r="G58" s="52">
        <f>G57*0.05</f>
        <v>182447.5</v>
      </c>
    </row>
    <row r="59" spans="1:255" ht="12" customHeight="1">
      <c r="A59" s="3"/>
      <c r="B59" s="53" t="s">
        <v>73</v>
      </c>
      <c r="C59" s="54"/>
      <c r="D59" s="54"/>
      <c r="E59" s="54"/>
      <c r="F59" s="54"/>
      <c r="G59" s="55">
        <f>G58+G57</f>
        <v>3831397.5</v>
      </c>
    </row>
    <row r="60" spans="1:255" ht="12" customHeight="1">
      <c r="A60" s="3"/>
      <c r="B60" s="50" t="s">
        <v>74</v>
      </c>
      <c r="C60" s="51"/>
      <c r="D60" s="51"/>
      <c r="E60" s="51"/>
      <c r="F60" s="51"/>
      <c r="G60" s="52">
        <f>G12</f>
        <v>8000000</v>
      </c>
    </row>
    <row r="61" spans="1:255" ht="12" customHeight="1">
      <c r="A61" s="3"/>
      <c r="B61" s="56" t="s">
        <v>75</v>
      </c>
      <c r="C61" s="57"/>
      <c r="D61" s="57"/>
      <c r="E61" s="57"/>
      <c r="F61" s="57"/>
      <c r="G61" s="58">
        <f>G60-G59</f>
        <v>4168602.5</v>
      </c>
    </row>
    <row r="62" spans="1:255" s="65" customFormat="1" ht="12" customHeight="1">
      <c r="A62" s="59"/>
      <c r="B62" s="60" t="s">
        <v>76</v>
      </c>
      <c r="C62" s="61"/>
      <c r="D62" s="61"/>
      <c r="E62" s="61"/>
      <c r="F62" s="61"/>
      <c r="G62" s="62"/>
      <c r="H62" s="63"/>
      <c r="I62" s="6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</row>
    <row r="63" spans="1:255" s="65" customFormat="1" ht="12" customHeight="1" thickBot="1">
      <c r="A63" s="59"/>
      <c r="B63" s="66"/>
      <c r="C63" s="61"/>
      <c r="D63" s="61"/>
      <c r="E63" s="61"/>
      <c r="F63" s="61"/>
      <c r="G63" s="62"/>
      <c r="H63" s="63"/>
      <c r="I63" s="6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</row>
    <row r="64" spans="1:255" s="65" customFormat="1" ht="12" customHeight="1">
      <c r="A64" s="59"/>
      <c r="B64" s="72" t="s">
        <v>77</v>
      </c>
      <c r="C64" s="73"/>
      <c r="D64" s="73"/>
      <c r="E64" s="73"/>
      <c r="F64" s="74"/>
      <c r="G64" s="62"/>
      <c r="H64" s="63"/>
      <c r="I64" s="6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</row>
    <row r="65" spans="1:255" s="65" customFormat="1" ht="12" customHeight="1">
      <c r="A65" s="59"/>
      <c r="B65" s="75" t="s">
        <v>78</v>
      </c>
      <c r="C65" s="59"/>
      <c r="D65" s="59"/>
      <c r="E65" s="59"/>
      <c r="F65" s="76"/>
      <c r="G65" s="62"/>
      <c r="H65" s="63"/>
      <c r="I65" s="6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  <c r="IR65" s="64"/>
      <c r="IS65" s="64"/>
      <c r="IT65" s="64"/>
      <c r="IU65" s="64"/>
    </row>
    <row r="66" spans="1:255" s="65" customFormat="1" ht="12" customHeight="1">
      <c r="A66" s="59"/>
      <c r="B66" s="75" t="s">
        <v>79</v>
      </c>
      <c r="C66" s="59"/>
      <c r="D66" s="59"/>
      <c r="E66" s="59"/>
      <c r="F66" s="76"/>
      <c r="G66" s="62"/>
      <c r="H66" s="63"/>
      <c r="I66" s="6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  <c r="IE66" s="64"/>
      <c r="IF66" s="64"/>
      <c r="IG66" s="64"/>
      <c r="IH66" s="64"/>
      <c r="II66" s="64"/>
      <c r="IJ66" s="64"/>
      <c r="IK66" s="64"/>
      <c r="IL66" s="64"/>
      <c r="IM66" s="64"/>
      <c r="IN66" s="64"/>
      <c r="IO66" s="64"/>
      <c r="IP66" s="64"/>
      <c r="IQ66" s="64"/>
      <c r="IR66" s="64"/>
      <c r="IS66" s="64"/>
      <c r="IT66" s="64"/>
      <c r="IU66" s="64"/>
    </row>
    <row r="67" spans="1:255" s="65" customFormat="1" ht="12" customHeight="1">
      <c r="A67" s="59"/>
      <c r="B67" s="75" t="s">
        <v>80</v>
      </c>
      <c r="C67" s="59"/>
      <c r="D67" s="59"/>
      <c r="E67" s="59"/>
      <c r="F67" s="76"/>
      <c r="G67" s="62"/>
      <c r="H67" s="63"/>
      <c r="I67" s="6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  <c r="IR67" s="64"/>
      <c r="IS67" s="64"/>
      <c r="IT67" s="64"/>
      <c r="IU67" s="64"/>
    </row>
    <row r="68" spans="1:255" s="65" customFormat="1" ht="12" customHeight="1">
      <c r="A68" s="59"/>
      <c r="B68" s="75" t="s">
        <v>81</v>
      </c>
      <c r="C68" s="59"/>
      <c r="D68" s="59"/>
      <c r="E68" s="59"/>
      <c r="F68" s="76"/>
      <c r="G68" s="62"/>
      <c r="H68" s="63"/>
      <c r="I68" s="6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  <c r="IG68" s="64"/>
      <c r="IH68" s="64"/>
      <c r="II68" s="64"/>
      <c r="IJ68" s="64"/>
      <c r="IK68" s="64"/>
      <c r="IL68" s="64"/>
      <c r="IM68" s="64"/>
      <c r="IN68" s="64"/>
      <c r="IO68" s="64"/>
      <c r="IP68" s="64"/>
      <c r="IQ68" s="64"/>
      <c r="IR68" s="64"/>
      <c r="IS68" s="64"/>
      <c r="IT68" s="64"/>
      <c r="IU68" s="64"/>
    </row>
    <row r="69" spans="1:255" s="65" customFormat="1" ht="12" customHeight="1">
      <c r="A69" s="59"/>
      <c r="B69" s="75" t="s">
        <v>82</v>
      </c>
      <c r="C69" s="59"/>
      <c r="D69" s="59"/>
      <c r="E69" s="59"/>
      <c r="F69" s="76"/>
      <c r="G69" s="62"/>
      <c r="H69" s="63"/>
      <c r="I69" s="63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  <c r="IG69" s="64"/>
      <c r="IH69" s="64"/>
      <c r="II69" s="64"/>
      <c r="IJ69" s="64"/>
      <c r="IK69" s="64"/>
      <c r="IL69" s="64"/>
      <c r="IM69" s="64"/>
      <c r="IN69" s="64"/>
      <c r="IO69" s="64"/>
      <c r="IP69" s="64"/>
      <c r="IQ69" s="64"/>
      <c r="IR69" s="64"/>
      <c r="IS69" s="64"/>
      <c r="IT69" s="64"/>
      <c r="IU69" s="64"/>
    </row>
    <row r="70" spans="1:255" s="65" customFormat="1" ht="12" customHeight="1" thickBot="1">
      <c r="A70" s="59"/>
      <c r="B70" s="77" t="s">
        <v>83</v>
      </c>
      <c r="C70" s="78"/>
      <c r="D70" s="78"/>
      <c r="E70" s="78"/>
      <c r="F70" s="79"/>
      <c r="G70" s="62"/>
      <c r="H70" s="63"/>
      <c r="I70" s="63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  <c r="IG70" s="64"/>
      <c r="IH70" s="64"/>
      <c r="II70" s="64"/>
      <c r="IJ70" s="64"/>
      <c r="IK70" s="64"/>
      <c r="IL70" s="64"/>
      <c r="IM70" s="64"/>
      <c r="IN70" s="64"/>
      <c r="IO70" s="64"/>
      <c r="IP70" s="64"/>
      <c r="IQ70" s="64"/>
      <c r="IR70" s="64"/>
      <c r="IS70" s="64"/>
      <c r="IT70" s="64"/>
      <c r="IU70" s="64"/>
    </row>
    <row r="71" spans="1:255" s="65" customFormat="1" ht="12" customHeight="1">
      <c r="A71" s="59"/>
      <c r="B71" s="66"/>
      <c r="C71" s="59"/>
      <c r="D71" s="59"/>
      <c r="E71" s="59"/>
      <c r="F71" s="59"/>
      <c r="G71" s="62"/>
      <c r="H71" s="63"/>
      <c r="I71" s="6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</row>
    <row r="72" spans="1:255" s="65" customFormat="1" ht="12" customHeight="1">
      <c r="A72" s="59"/>
      <c r="B72" s="94" t="s">
        <v>84</v>
      </c>
      <c r="C72" s="95"/>
      <c r="D72" s="80"/>
      <c r="E72" s="67"/>
      <c r="F72" s="67"/>
      <c r="G72" s="62"/>
      <c r="H72" s="63"/>
      <c r="I72" s="63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</row>
    <row r="73" spans="1:255" s="65" customFormat="1" ht="12" customHeight="1">
      <c r="A73" s="59"/>
      <c r="B73" s="81" t="s">
        <v>66</v>
      </c>
      <c r="C73" s="82" t="s">
        <v>85</v>
      </c>
      <c r="D73" s="83" t="s">
        <v>86</v>
      </c>
      <c r="E73" s="67"/>
      <c r="F73" s="67"/>
      <c r="G73" s="62"/>
      <c r="H73" s="63"/>
      <c r="I73" s="63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</row>
    <row r="74" spans="1:255" s="65" customFormat="1" ht="12" customHeight="1">
      <c r="A74" s="59"/>
      <c r="B74" s="84" t="s">
        <v>87</v>
      </c>
      <c r="C74" s="85">
        <f>G24</f>
        <v>525000</v>
      </c>
      <c r="D74" s="86">
        <f>(C74/C80)</f>
        <v>0.13702571972759287</v>
      </c>
      <c r="E74" s="67"/>
      <c r="F74" s="67"/>
      <c r="G74" s="62"/>
      <c r="H74" s="63"/>
      <c r="I74" s="63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</row>
    <row r="75" spans="1:255" s="65" customFormat="1" ht="12" customHeight="1">
      <c r="A75" s="59"/>
      <c r="B75" s="84" t="s">
        <v>88</v>
      </c>
      <c r="C75" s="87">
        <v>0</v>
      </c>
      <c r="D75" s="86">
        <v>0</v>
      </c>
      <c r="E75" s="67"/>
      <c r="F75" s="67"/>
      <c r="G75" s="62"/>
      <c r="H75" s="63"/>
      <c r="I75" s="63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</row>
    <row r="76" spans="1:255" s="65" customFormat="1" ht="12" customHeight="1">
      <c r="A76" s="59"/>
      <c r="B76" s="84" t="s">
        <v>89</v>
      </c>
      <c r="C76" s="85">
        <f>G34</f>
        <v>0</v>
      </c>
      <c r="D76" s="86">
        <f>(C76/C80)</f>
        <v>0</v>
      </c>
      <c r="E76" s="67"/>
      <c r="F76" s="67"/>
      <c r="G76" s="62"/>
      <c r="H76" s="63"/>
      <c r="I76" s="63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</row>
    <row r="77" spans="1:255" s="65" customFormat="1" ht="12" customHeight="1">
      <c r="A77" s="59"/>
      <c r="B77" s="84" t="s">
        <v>45</v>
      </c>
      <c r="C77" s="85">
        <f>G50</f>
        <v>1323950</v>
      </c>
      <c r="D77" s="86">
        <f>(C77/C80)</f>
        <v>0.34555276501589827</v>
      </c>
      <c r="E77" s="67"/>
      <c r="F77" s="67"/>
      <c r="G77" s="62"/>
      <c r="H77" s="63"/>
      <c r="I77" s="63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</row>
    <row r="78" spans="1:255" s="65" customFormat="1" ht="12" customHeight="1">
      <c r="A78" s="59"/>
      <c r="B78" s="84" t="s">
        <v>90</v>
      </c>
      <c r="C78" s="88">
        <f>G55</f>
        <v>1800000</v>
      </c>
      <c r="D78" s="86">
        <f>(C78/C80)</f>
        <v>0.46980246763746125</v>
      </c>
      <c r="E78" s="68"/>
      <c r="F78" s="68"/>
      <c r="G78" s="62"/>
      <c r="H78" s="63"/>
      <c r="I78" s="63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</row>
    <row r="79" spans="1:255" s="65" customFormat="1" ht="12" customHeight="1">
      <c r="A79" s="59"/>
      <c r="B79" s="84" t="s">
        <v>91</v>
      </c>
      <c r="C79" s="88">
        <f>G58</f>
        <v>182447.5</v>
      </c>
      <c r="D79" s="86">
        <f>(C79/C80)</f>
        <v>4.7619047619047616E-2</v>
      </c>
      <c r="E79" s="68"/>
      <c r="F79" s="68"/>
      <c r="G79" s="62"/>
      <c r="H79" s="63"/>
      <c r="I79" s="63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</row>
    <row r="80" spans="1:255" s="65" customFormat="1" ht="12" customHeight="1">
      <c r="A80" s="59"/>
      <c r="B80" s="81" t="s">
        <v>92</v>
      </c>
      <c r="C80" s="89">
        <f>SUM(C74:C79)</f>
        <v>3831397.5</v>
      </c>
      <c r="D80" s="90">
        <f>SUM(D74:D79)</f>
        <v>1</v>
      </c>
      <c r="E80" s="68"/>
      <c r="F80" s="68"/>
      <c r="G80" s="62"/>
      <c r="H80" s="63"/>
      <c r="I80" s="63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</row>
    <row r="81" spans="1:255" s="65" customFormat="1" ht="12" customHeight="1">
      <c r="A81" s="59"/>
      <c r="B81" s="66"/>
      <c r="C81" s="61"/>
      <c r="D81" s="61"/>
      <c r="E81" s="61"/>
      <c r="F81" s="61"/>
      <c r="G81" s="62"/>
      <c r="H81" s="63"/>
      <c r="I81" s="63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</row>
    <row r="82" spans="1:255" s="65" customFormat="1" ht="12" customHeight="1">
      <c r="A82" s="59"/>
      <c r="B82" s="69"/>
      <c r="C82" s="61"/>
      <c r="D82" s="61"/>
      <c r="E82" s="61"/>
      <c r="F82" s="61"/>
      <c r="G82" s="62"/>
      <c r="H82" s="63"/>
      <c r="I82" s="63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</row>
    <row r="83" spans="1:255" s="65" customFormat="1" ht="12" customHeight="1">
      <c r="A83" s="59"/>
      <c r="B83" s="91"/>
      <c r="C83" s="92" t="s">
        <v>93</v>
      </c>
      <c r="D83" s="91"/>
      <c r="E83" s="91"/>
      <c r="F83" s="68"/>
      <c r="G83" s="62"/>
      <c r="H83" s="63"/>
      <c r="I83" s="63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</row>
    <row r="84" spans="1:255" s="65" customFormat="1" ht="12" customHeight="1">
      <c r="A84" s="59"/>
      <c r="B84" s="81" t="s">
        <v>94</v>
      </c>
      <c r="C84" s="93">
        <v>800</v>
      </c>
      <c r="D84" s="93">
        <v>1000</v>
      </c>
      <c r="E84" s="93">
        <v>1200</v>
      </c>
      <c r="F84" s="70"/>
      <c r="G84" s="71"/>
      <c r="H84" s="63"/>
      <c r="I84" s="63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</row>
    <row r="85" spans="1:255" s="65" customFormat="1" ht="12" customHeight="1">
      <c r="A85" s="59"/>
      <c r="B85" s="81" t="s">
        <v>95</v>
      </c>
      <c r="C85" s="93">
        <f>(G59/C84)</f>
        <v>4789.2468749999998</v>
      </c>
      <c r="D85" s="93">
        <f>3831398/D84</f>
        <v>3831.3980000000001</v>
      </c>
      <c r="E85" s="93">
        <f>(G59/E84)</f>
        <v>3192.8312500000002</v>
      </c>
      <c r="F85" s="70"/>
      <c r="G85" s="71"/>
      <c r="H85" s="63"/>
      <c r="I85" s="63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</row>
    <row r="86" spans="1:255" s="65" customFormat="1" ht="12" customHeight="1">
      <c r="A86" s="59"/>
      <c r="B86" s="60" t="s">
        <v>96</v>
      </c>
      <c r="C86" s="59"/>
      <c r="D86" s="59"/>
      <c r="E86" s="59"/>
      <c r="F86" s="59"/>
      <c r="G86" s="59"/>
      <c r="H86" s="63"/>
      <c r="I86" s="63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</row>
    <row r="87" spans="1:255" s="65" customFormat="1" ht="11.25" customHeight="1">
      <c r="A87" s="63"/>
      <c r="B87" s="63"/>
      <c r="C87" s="63"/>
      <c r="D87" s="63"/>
      <c r="E87" s="63"/>
      <c r="F87" s="63"/>
      <c r="G87" s="63"/>
      <c r="H87" s="63"/>
      <c r="I87" s="63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3779527559055118" header="0" footer="0"/>
  <pageSetup paperSize="5" scale="6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2023-02-10T19:05:32Z</cp:lastPrinted>
  <dcterms:created xsi:type="dcterms:W3CDTF">2020-11-27T12:49:26Z</dcterms:created>
  <dcterms:modified xsi:type="dcterms:W3CDTF">2023-03-21T16:57:25Z</dcterms:modified>
  <cp:category/>
  <cp:contentStatus/>
</cp:coreProperties>
</file>