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rebolledo\Desktop\FICHAS TECNICAS\Vilcun\"/>
    </mc:Choice>
  </mc:AlternateContent>
  <bookViews>
    <workbookView xWindow="0" yWindow="0" windowWidth="20490" windowHeight="7620"/>
  </bookViews>
  <sheets>
    <sheet name="Caprino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G42" i="1" l="1"/>
  <c r="G43" i="1"/>
  <c r="G41" i="1"/>
  <c r="C74" i="1" l="1"/>
  <c r="D71" i="1" s="1"/>
  <c r="G49" i="1"/>
  <c r="G39" i="1"/>
  <c r="G21" i="1"/>
  <c r="G54" i="1"/>
  <c r="D68" i="1" l="1"/>
  <c r="D72" i="1"/>
  <c r="D73" i="1"/>
  <c r="G24" i="1"/>
  <c r="D70" i="1"/>
  <c r="G44" i="1"/>
  <c r="D74" i="1" l="1"/>
  <c r="G51" i="1"/>
  <c r="G52" i="1" s="1"/>
  <c r="G53" i="1" s="1"/>
  <c r="D79" i="1" l="1"/>
  <c r="C79" i="1"/>
  <c r="E79" i="1"/>
  <c r="G55" i="1"/>
</calcChain>
</file>

<file path=xl/sharedStrings.xml><?xml version="1.0" encoding="utf-8"?>
<sst xmlns="http://schemas.openxmlformats.org/spreadsheetml/2006/main" count="118" uniqueCount="87">
  <si>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</si>
  <si>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</si>
  <si>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</si>
  <si>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</si>
  <si>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</si>
  <si>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</si>
  <si>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</si>
  <si>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</si>
  <si>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</si>
  <si>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</si>
  <si>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</si>
  <si>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</si>
  <si>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</si>
  <si>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</si>
  <si>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</si>
  <si>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</si>
  <si>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</si>
  <si>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</si>
  <si>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</si>
  <si>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</si>
  <si>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</si>
  <si>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</si>
  <si>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</si>
  <si>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</si>
  <si>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</si>
  <si>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</si>
  <si>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</si>
  <si>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</si>
  <si>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</si>
  <si>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</si>
  <si>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</si>
  <si>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</si>
  <si>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</si>
  <si>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</si>
  <si>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</si>
  <si>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</si>
  <si>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</si>
  <si>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</si>
  <si>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</si>
  <si>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</si>
  <si>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</si>
  <si>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</si>
  <si>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</si>
  <si>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</si>
  <si>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</si>
  <si>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</si>
  <si>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</si>
  <si>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</si>
  <si>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</si>
  <si>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</si>
  <si>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</si>
  <si>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</si>
  <si>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</si>
  <si>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</si>
  <si>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</si>
  <si>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</si>
  <si>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</si>
  <si>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Araucania</t>
  </si>
  <si>
    <t>PRECIO ESPERADO ($/kg)</t>
  </si>
  <si>
    <t>Venta en predio</t>
  </si>
  <si>
    <t>ALIMENTACION SUPLEMENTARIA</t>
  </si>
  <si>
    <t xml:space="preserve">SANIDAD </t>
  </si>
  <si>
    <t>Anticlostridiales</t>
  </si>
  <si>
    <t>Abril-Octubre</t>
  </si>
  <si>
    <t>Antiparasitario interno</t>
  </si>
  <si>
    <t>Enero</t>
  </si>
  <si>
    <t>ESCENARIOS COSTO UNITARIO  ($/kg)</t>
  </si>
  <si>
    <t>Criollo</t>
  </si>
  <si>
    <t>Julio-Sept.</t>
  </si>
  <si>
    <t>Marzo</t>
  </si>
  <si>
    <t>Caprino Carne</t>
  </si>
  <si>
    <t>Reparacion Cercos</t>
  </si>
  <si>
    <t>Manejo Sanitario</t>
  </si>
  <si>
    <t>Septiembre-Enero</t>
  </si>
  <si>
    <t>Agosto</t>
  </si>
  <si>
    <t>Rendimiento (kg de carne/há)</t>
  </si>
  <si>
    <t>Costo unitario ($/kg de carne) (*)</t>
  </si>
  <si>
    <t>Cuidados del rebaño</t>
  </si>
  <si>
    <t>$/há</t>
  </si>
  <si>
    <t>RENDIMIENTO (kg de carne/há.)</t>
  </si>
  <si>
    <t>Alimentacion</t>
  </si>
  <si>
    <t>Enero-Marzo 2023</t>
  </si>
  <si>
    <t>Febrero 2023</t>
  </si>
  <si>
    <t>Vitaminas</t>
  </si>
  <si>
    <t>u</t>
  </si>
  <si>
    <t>Fardos</t>
  </si>
  <si>
    <t>VILCUN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</si>
</sst>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48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2" borderId="5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0" fontId="0" fillId="2" borderId="8" xfId="0" applyFont="1" applyFill="1" applyBorder="1" applyAlignment="1"/>
    <xf numFmtId="49" fontId="2" fillId="2" borderId="5" xfId="0" applyNumberFormat="1" applyFont="1" applyFill="1" applyBorder="1" applyAlignment="1">
      <alignment horizontal="center" wrapText="1"/>
    </xf>
    <xf numFmtId="0" fontId="2" fillId="2" borderId="5" xfId="0" applyNumberFormat="1" applyFont="1" applyFill="1" applyBorder="1" applyAlignment="1">
      <alignment wrapText="1"/>
    </xf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/>
    </xf>
    <xf numFmtId="3" fontId="2" fillId="2" borderId="5" xfId="0" applyNumberFormat="1" applyFont="1" applyFill="1" applyBorder="1" applyAlignment="1"/>
    <xf numFmtId="49" fontId="4" fillId="2" borderId="5" xfId="0" applyNumberFormat="1" applyFont="1" applyFill="1" applyBorder="1" applyAlignment="1"/>
    <xf numFmtId="0" fontId="2" fillId="2" borderId="5" xfId="0" applyFont="1" applyFill="1" applyBorder="1" applyAlignment="1">
      <alignment horizontal="center"/>
    </xf>
    <xf numFmtId="0" fontId="0" fillId="2" borderId="18" xfId="0" applyFont="1" applyFill="1" applyBorder="1" applyAlignment="1"/>
    <xf numFmtId="0" fontId="10" fillId="6" borderId="20" xfId="0" applyFont="1" applyFill="1" applyBorder="1" applyAlignment="1"/>
    <xf numFmtId="49" fontId="8" fillId="7" borderId="21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0" fontId="8" fillId="2" borderId="5" xfId="0" applyNumberFormat="1" applyFont="1" applyFill="1" applyBorder="1" applyAlignment="1">
      <alignment vertical="center"/>
    </xf>
    <xf numFmtId="165" fontId="8" fillId="2" borderId="5" xfId="0" applyNumberFormat="1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164" fontId="1" fillId="2" borderId="20" xfId="0" applyNumberFormat="1" applyFont="1" applyFill="1" applyBorder="1" applyAlignment="1">
      <alignment vertical="center"/>
    </xf>
    <xf numFmtId="164" fontId="12" fillId="2" borderId="20" xfId="0" applyNumberFormat="1" applyFont="1" applyFill="1" applyBorder="1" applyAlignment="1">
      <alignment vertical="center"/>
    </xf>
    <xf numFmtId="0" fontId="10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49" fontId="8" fillId="7" borderId="31" xfId="0" applyNumberFormat="1" applyFont="1" applyFill="1" applyBorder="1" applyAlignment="1">
      <alignment vertical="center"/>
    </xf>
    <xf numFmtId="49" fontId="10" fillId="7" borderId="32" xfId="0" applyNumberFormat="1" applyFont="1" applyFill="1" applyBorder="1" applyAlignment="1"/>
    <xf numFmtId="49" fontId="8" fillId="2" borderId="33" xfId="0" applyNumberFormat="1" applyFont="1" applyFill="1" applyBorder="1" applyAlignment="1">
      <alignment vertical="center"/>
    </xf>
    <xf numFmtId="9" fontId="10" fillId="2" borderId="34" xfId="0" applyNumberFormat="1" applyFont="1" applyFill="1" applyBorder="1" applyAlignment="1"/>
    <xf numFmtId="49" fontId="8" fillId="7" borderId="35" xfId="0" applyNumberFormat="1" applyFont="1" applyFill="1" applyBorder="1" applyAlignment="1">
      <alignment vertical="center"/>
    </xf>
    <xf numFmtId="165" fontId="8" fillId="7" borderId="36" xfId="0" applyNumberFormat="1" applyFont="1" applyFill="1" applyBorder="1" applyAlignment="1">
      <alignment vertical="center"/>
    </xf>
    <xf numFmtId="9" fontId="8" fillId="7" borderId="37" xfId="0" applyNumberFormat="1" applyFont="1" applyFill="1" applyBorder="1" applyAlignment="1">
      <alignment vertical="center"/>
    </xf>
    <xf numFmtId="0" fontId="10" fillId="8" borderId="40" xfId="0" applyFont="1" applyFill="1" applyBorder="1" applyAlignment="1"/>
    <xf numFmtId="0" fontId="10" fillId="2" borderId="20" xfId="0" applyFont="1" applyFill="1" applyBorder="1" applyAlignment="1">
      <alignment vertical="center"/>
    </xf>
    <xf numFmtId="49" fontId="10" fillId="2" borderId="20" xfId="0" applyNumberFormat="1" applyFont="1" applyFill="1" applyBorder="1" applyAlignment="1">
      <alignment vertical="center"/>
    </xf>
    <xf numFmtId="49" fontId="8" fillId="2" borderId="41" xfId="0" applyNumberFormat="1" applyFont="1" applyFill="1" applyBorder="1" applyAlignment="1">
      <alignment vertical="center"/>
    </xf>
    <xf numFmtId="0" fontId="10" fillId="2" borderId="42" xfId="0" applyFont="1" applyFill="1" applyBorder="1" applyAlignment="1"/>
    <xf numFmtId="0" fontId="10" fillId="2" borderId="43" xfId="0" applyFont="1" applyFill="1" applyBorder="1" applyAlignment="1"/>
    <xf numFmtId="49" fontId="10" fillId="2" borderId="44" xfId="0" applyNumberFormat="1" applyFont="1" applyFill="1" applyBorder="1" applyAlignment="1">
      <alignment vertical="center"/>
    </xf>
    <xf numFmtId="0" fontId="10" fillId="2" borderId="45" xfId="0" applyFont="1" applyFill="1" applyBorder="1" applyAlignment="1"/>
    <xf numFmtId="49" fontId="10" fillId="2" borderId="46" xfId="0" applyNumberFormat="1" applyFont="1" applyFill="1" applyBorder="1" applyAlignment="1">
      <alignment vertical="center"/>
    </xf>
    <xf numFmtId="0" fontId="10" fillId="2" borderId="47" xfId="0" applyFont="1" applyFill="1" applyBorder="1" applyAlignment="1"/>
    <xf numFmtId="0" fontId="10" fillId="2" borderId="48" xfId="0" applyFont="1" applyFill="1" applyBorder="1" applyAlignment="1"/>
    <xf numFmtId="0" fontId="8" fillId="6" borderId="20" xfId="0" applyFont="1" applyFill="1" applyBorder="1" applyAlignment="1">
      <alignment vertical="center"/>
    </xf>
    <xf numFmtId="0" fontId="5" fillId="8" borderId="19" xfId="0" applyFont="1" applyFill="1" applyBorder="1" applyAlignment="1">
      <alignment vertical="center"/>
    </xf>
    <xf numFmtId="49" fontId="13" fillId="8" borderId="20" xfId="0" applyNumberFormat="1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0" fontId="5" fillId="8" borderId="49" xfId="0" applyFont="1" applyFill="1" applyBorder="1" applyAlignment="1">
      <alignment vertical="center"/>
    </xf>
    <xf numFmtId="49" fontId="8" fillId="7" borderId="50" xfId="0" applyNumberFormat="1" applyFont="1" applyFill="1" applyBorder="1" applyAlignment="1">
      <alignment vertical="center"/>
    </xf>
    <xf numFmtId="0" fontId="8" fillId="7" borderId="51" xfId="0" applyNumberFormat="1" applyFont="1" applyFill="1" applyBorder="1" applyAlignment="1">
      <alignment vertical="center"/>
    </xf>
    <xf numFmtId="0" fontId="8" fillId="7" borderId="52" xfId="0" applyNumberFormat="1" applyFont="1" applyFill="1" applyBorder="1" applyAlignment="1">
      <alignment vertical="center"/>
    </xf>
    <xf numFmtId="0" fontId="0" fillId="0" borderId="20" xfId="0" applyNumberFormat="1" applyFont="1" applyBorder="1" applyAlignment="1"/>
    <xf numFmtId="3" fontId="2" fillId="2" borderId="5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0" fontId="0" fillId="2" borderId="56" xfId="0" applyFont="1" applyFill="1" applyBorder="1" applyAlignment="1"/>
    <xf numFmtId="49" fontId="2" fillId="2" borderId="55" xfId="0" applyNumberFormat="1" applyFont="1" applyFill="1" applyBorder="1" applyAlignment="1">
      <alignment vertical="center" wrapText="1"/>
    </xf>
    <xf numFmtId="49" fontId="14" fillId="3" borderId="55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/>
    <xf numFmtId="0" fontId="2" fillId="2" borderId="57" xfId="0" applyFont="1" applyFill="1" applyBorder="1" applyAlignment="1">
      <alignment wrapText="1"/>
    </xf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4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4" fillId="3" borderId="5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/>
    <xf numFmtId="49" fontId="14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4" fillId="3" borderId="13" xfId="0" applyNumberFormat="1" applyFont="1" applyFill="1" applyBorder="1" applyAlignment="1">
      <alignment horizontal="center" vertical="center"/>
    </xf>
    <xf numFmtId="49" fontId="14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4" fillId="3" borderId="11" xfId="0" applyNumberFormat="1" applyFont="1" applyFill="1" applyBorder="1" applyAlignment="1">
      <alignment horizontal="center" vertical="center"/>
    </xf>
    <xf numFmtId="49" fontId="14" fillId="3" borderId="11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/>
    </xf>
    <xf numFmtId="49" fontId="3" fillId="3" borderId="17" xfId="0" applyNumberFormat="1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vertical="center"/>
    </xf>
    <xf numFmtId="3" fontId="3" fillId="3" borderId="17" xfId="0" applyNumberFormat="1" applyFont="1" applyFill="1" applyBorder="1" applyAlignment="1">
      <alignment vertical="center"/>
    </xf>
    <xf numFmtId="0" fontId="2" fillId="2" borderId="23" xfId="0" applyFont="1" applyFill="1" applyBorder="1" applyAlignment="1"/>
    <xf numFmtId="3" fontId="2" fillId="2" borderId="23" xfId="0" applyNumberFormat="1" applyFont="1" applyFill="1" applyBorder="1" applyAlignment="1"/>
    <xf numFmtId="49" fontId="14" fillId="5" borderId="24" xfId="0" applyNumberFormat="1" applyFont="1" applyFill="1" applyBorder="1" applyAlignment="1">
      <alignment vertical="center"/>
    </xf>
    <xf numFmtId="0" fontId="14" fillId="5" borderId="25" xfId="0" applyFont="1" applyFill="1" applyBorder="1" applyAlignment="1">
      <alignment vertical="center"/>
    </xf>
    <xf numFmtId="164" fontId="14" fillId="5" borderId="26" xfId="0" applyNumberFormat="1" applyFont="1" applyFill="1" applyBorder="1" applyAlignment="1">
      <alignment vertical="center"/>
    </xf>
    <xf numFmtId="49" fontId="14" fillId="3" borderId="27" xfId="0" applyNumberFormat="1" applyFont="1" applyFill="1" applyBorder="1" applyAlignment="1">
      <alignment vertical="center"/>
    </xf>
    <xf numFmtId="0" fontId="14" fillId="3" borderId="13" xfId="0" applyFont="1" applyFill="1" applyBorder="1" applyAlignment="1">
      <alignment vertical="center"/>
    </xf>
    <xf numFmtId="164" fontId="14" fillId="3" borderId="28" xfId="0" applyNumberFormat="1" applyFont="1" applyFill="1" applyBorder="1" applyAlignment="1">
      <alignment vertical="center"/>
    </xf>
    <xf numFmtId="49" fontId="14" fillId="5" borderId="27" xfId="0" applyNumberFormat="1" applyFont="1" applyFill="1" applyBorder="1" applyAlignment="1">
      <alignment vertical="center"/>
    </xf>
    <xf numFmtId="0" fontId="14" fillId="5" borderId="13" xfId="0" applyFont="1" applyFill="1" applyBorder="1" applyAlignment="1">
      <alignment vertical="center"/>
    </xf>
    <xf numFmtId="164" fontId="14" fillId="5" borderId="28" xfId="0" applyNumberFormat="1" applyFont="1" applyFill="1" applyBorder="1" applyAlignment="1">
      <alignment vertical="center"/>
    </xf>
    <xf numFmtId="49" fontId="14" fillId="5" borderId="29" xfId="0" applyNumberFormat="1" applyFont="1" applyFill="1" applyBorder="1" applyAlignment="1">
      <alignment vertical="center"/>
    </xf>
    <xf numFmtId="0" fontId="14" fillId="5" borderId="30" xfId="0" applyFont="1" applyFill="1" applyBorder="1" applyAlignment="1">
      <alignment vertical="center"/>
    </xf>
    <xf numFmtId="49" fontId="2" fillId="2" borderId="54" xfId="0" applyNumberFormat="1" applyFont="1" applyFill="1" applyBorder="1" applyAlignment="1">
      <alignment horizontal="left"/>
    </xf>
    <xf numFmtId="49" fontId="2" fillId="2" borderId="54" xfId="0" applyNumberFormat="1" applyFont="1" applyFill="1" applyBorder="1" applyAlignment="1">
      <alignment horizontal="left" vertical="center" wrapText="1"/>
    </xf>
    <xf numFmtId="49" fontId="2" fillId="2" borderId="54" xfId="0" applyNumberFormat="1" applyFont="1" applyFill="1" applyBorder="1" applyAlignment="1">
      <alignment horizontal="left" wrapText="1"/>
    </xf>
    <xf numFmtId="14" fontId="2" fillId="2" borderId="54" xfId="0" applyNumberFormat="1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left" wrapText="1"/>
    </xf>
    <xf numFmtId="164" fontId="14" fillId="5" borderId="30" xfId="0" applyNumberFormat="1" applyFont="1" applyFill="1" applyBorder="1" applyAlignment="1">
      <alignment vertical="center"/>
    </xf>
    <xf numFmtId="0" fontId="2" fillId="2" borderId="5" xfId="0" applyNumberFormat="1" applyFont="1" applyFill="1" applyBorder="1" applyAlignment="1">
      <alignment horizontal="right"/>
    </xf>
    <xf numFmtId="3" fontId="2" fillId="2" borderId="5" xfId="0" applyNumberFormat="1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3" fillId="3" borderId="13" xfId="0" applyFont="1" applyFill="1" applyBorder="1" applyAlignment="1">
      <alignment horizontal="right" vertical="center"/>
    </xf>
    <xf numFmtId="3" fontId="3" fillId="3" borderId="13" xfId="0" applyNumberFormat="1" applyFont="1" applyFill="1" applyBorder="1" applyAlignment="1">
      <alignment horizontal="right" vertical="center"/>
    </xf>
    <xf numFmtId="0" fontId="2" fillId="2" borderId="5" xfId="0" applyNumberFormat="1" applyFont="1" applyFill="1" applyBorder="1" applyAlignment="1">
      <alignment horizontal="right" wrapText="1"/>
    </xf>
    <xf numFmtId="0" fontId="3" fillId="3" borderId="5" xfId="0" applyFont="1" applyFill="1" applyBorder="1" applyAlignment="1">
      <alignment horizontal="right" vertical="center"/>
    </xf>
    <xf numFmtId="3" fontId="3" fillId="3" borderId="5" xfId="0" applyNumberFormat="1" applyFont="1" applyFill="1" applyBorder="1" applyAlignment="1">
      <alignment horizontal="right" vertical="center"/>
    </xf>
    <xf numFmtId="165" fontId="8" fillId="9" borderId="36" xfId="0" applyNumberFormat="1" applyFont="1" applyFill="1" applyBorder="1" applyAlignment="1">
      <alignment vertical="center"/>
    </xf>
    <xf numFmtId="165" fontId="8" fillId="9" borderId="37" xfId="0" applyNumberFormat="1" applyFont="1" applyFill="1" applyBorder="1" applyAlignment="1">
      <alignment vertical="center"/>
    </xf>
    <xf numFmtId="49" fontId="13" fillId="8" borderId="38" xfId="0" applyNumberFormat="1" applyFont="1" applyFill="1" applyBorder="1" applyAlignment="1">
      <alignment vertical="center"/>
    </xf>
    <xf numFmtId="0" fontId="8" fillId="8" borderId="39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15" fillId="3" borderId="5" xfId="0" applyNumberFormat="1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49" fontId="4" fillId="2" borderId="53" xfId="0" applyNumberFormat="1" applyFont="1" applyFill="1" applyBorder="1" applyAlignment="1">
      <alignment horizontal="left" vertical="center" wrapText="1"/>
    </xf>
    <xf numFmtId="49" fontId="4" fillId="2" borderId="54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53067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0"/>
  <sheetViews>
    <sheetView showGridLines="0" tabSelected="1" zoomScaleNormal="100" workbookViewId="0">
      <selection activeCell="N64" sqref="N64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8.57031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69"/>
      <c r="C8" s="3"/>
      <c r="D8" s="2"/>
      <c r="E8" s="3"/>
      <c r="F8" s="3"/>
      <c r="G8" s="3"/>
    </row>
    <row r="9" spans="1:7" ht="12" customHeight="1" x14ac:dyDescent="0.25">
      <c r="A9" s="33"/>
      <c r="B9" s="71" t="s">
        <v>0</v>
      </c>
      <c r="C9" s="117" t="s">
        <v>70</v>
      </c>
      <c r="D9" s="72"/>
      <c r="E9" s="140" t="s">
        <v>79</v>
      </c>
      <c r="F9" s="141"/>
      <c r="G9" s="121">
        <v>240</v>
      </c>
    </row>
    <row r="10" spans="1:7" ht="38.25" customHeight="1" x14ac:dyDescent="0.25">
      <c r="A10" s="33"/>
      <c r="B10" s="70" t="s">
        <v>1</v>
      </c>
      <c r="C10" s="118" t="s">
        <v>67</v>
      </c>
      <c r="D10" s="72"/>
      <c r="E10" s="138" t="s">
        <v>2</v>
      </c>
      <c r="F10" s="139"/>
      <c r="G10" s="122" t="s">
        <v>82</v>
      </c>
    </row>
    <row r="11" spans="1:7" ht="18" customHeight="1" x14ac:dyDescent="0.25">
      <c r="A11" s="33"/>
      <c r="B11" s="70" t="s">
        <v>3</v>
      </c>
      <c r="C11" s="117" t="s">
        <v>4</v>
      </c>
      <c r="D11" s="72"/>
      <c r="E11" s="138" t="s">
        <v>58</v>
      </c>
      <c r="F11" s="139"/>
      <c r="G11" s="121">
        <v>5500</v>
      </c>
    </row>
    <row r="12" spans="1:7" ht="11.25" customHeight="1" x14ac:dyDescent="0.25">
      <c r="A12" s="33"/>
      <c r="B12" s="70" t="s">
        <v>5</v>
      </c>
      <c r="C12" s="119" t="s">
        <v>57</v>
      </c>
      <c r="D12" s="72"/>
      <c r="E12" s="67" t="s">
        <v>6</v>
      </c>
      <c r="F12" s="68"/>
      <c r="G12" s="123">
        <f>G9*G11</f>
        <v>1320000</v>
      </c>
    </row>
    <row r="13" spans="1:7" ht="11.25" customHeight="1" x14ac:dyDescent="0.25">
      <c r="A13" s="33"/>
      <c r="B13" s="70" t="s">
        <v>7</v>
      </c>
      <c r="C13" s="117" t="s">
        <v>86</v>
      </c>
      <c r="D13" s="72"/>
      <c r="E13" s="138" t="s">
        <v>8</v>
      </c>
      <c r="F13" s="139"/>
      <c r="G13" s="122" t="s">
        <v>59</v>
      </c>
    </row>
    <row r="14" spans="1:7" ht="24" customHeight="1" x14ac:dyDescent="0.25">
      <c r="A14" s="33"/>
      <c r="B14" s="70" t="s">
        <v>9</v>
      </c>
      <c r="C14" s="119" t="s">
        <v>86</v>
      </c>
      <c r="D14" s="72"/>
      <c r="E14" s="138" t="s">
        <v>10</v>
      </c>
      <c r="F14" s="139"/>
      <c r="G14" s="122" t="s">
        <v>81</v>
      </c>
    </row>
    <row r="15" spans="1:7" ht="25.5" customHeight="1" x14ac:dyDescent="0.25">
      <c r="A15" s="33"/>
      <c r="B15" s="70" t="s">
        <v>11</v>
      </c>
      <c r="C15" s="120">
        <v>44927</v>
      </c>
      <c r="D15" s="72"/>
      <c r="E15" s="142" t="s">
        <v>12</v>
      </c>
      <c r="F15" s="143"/>
      <c r="G15" s="124"/>
    </row>
    <row r="16" spans="1:7" ht="12" customHeight="1" x14ac:dyDescent="0.25">
      <c r="A16" s="2"/>
      <c r="B16" s="73"/>
      <c r="C16" s="74"/>
      <c r="D16" s="75"/>
      <c r="E16" s="76"/>
      <c r="F16" s="76"/>
      <c r="G16" s="77"/>
    </row>
    <row r="17" spans="1:7" ht="12" customHeight="1" x14ac:dyDescent="0.25">
      <c r="A17" s="8"/>
      <c r="B17" s="144" t="s">
        <v>13</v>
      </c>
      <c r="C17" s="145"/>
      <c r="D17" s="145"/>
      <c r="E17" s="145"/>
      <c r="F17" s="145"/>
      <c r="G17" s="145"/>
    </row>
    <row r="18" spans="1:7" ht="12" customHeight="1" x14ac:dyDescent="0.25">
      <c r="A18" s="2"/>
      <c r="B18" s="78"/>
      <c r="C18" s="79"/>
      <c r="D18" s="79"/>
      <c r="E18" s="79"/>
      <c r="F18" s="80"/>
      <c r="G18" s="80"/>
    </row>
    <row r="19" spans="1:7" ht="12" customHeight="1" x14ac:dyDescent="0.25">
      <c r="A19" s="4"/>
      <c r="B19" s="81" t="s">
        <v>14</v>
      </c>
      <c r="C19" s="82"/>
      <c r="D19" s="83"/>
      <c r="E19" s="83"/>
      <c r="F19" s="83"/>
      <c r="G19" s="83"/>
    </row>
    <row r="20" spans="1:7" ht="24" customHeight="1" x14ac:dyDescent="0.25">
      <c r="A20" s="8"/>
      <c r="B20" s="84" t="s">
        <v>15</v>
      </c>
      <c r="C20" s="84" t="s">
        <v>16</v>
      </c>
      <c r="D20" s="84" t="s">
        <v>17</v>
      </c>
      <c r="E20" s="84" t="s">
        <v>18</v>
      </c>
      <c r="F20" s="84" t="s">
        <v>19</v>
      </c>
      <c r="G20" s="84" t="s">
        <v>20</v>
      </c>
    </row>
    <row r="21" spans="1:7" ht="21" customHeight="1" x14ac:dyDescent="0.25">
      <c r="A21" s="8"/>
      <c r="B21" s="66" t="s">
        <v>77</v>
      </c>
      <c r="C21" s="9" t="s">
        <v>21</v>
      </c>
      <c r="D21" s="131">
        <v>2</v>
      </c>
      <c r="E21" s="6" t="s">
        <v>73</v>
      </c>
      <c r="F21" s="7">
        <v>20000</v>
      </c>
      <c r="G21" s="7">
        <f>(D21*F21)</f>
        <v>40000</v>
      </c>
    </row>
    <row r="22" spans="1:7" ht="12" customHeight="1" x14ac:dyDescent="0.25">
      <c r="A22" s="8"/>
      <c r="B22" s="66" t="s">
        <v>80</v>
      </c>
      <c r="C22" s="9" t="s">
        <v>21</v>
      </c>
      <c r="D22" s="131">
        <v>2</v>
      </c>
      <c r="E22" s="6" t="s">
        <v>73</v>
      </c>
      <c r="F22" s="7">
        <v>20000</v>
      </c>
      <c r="G22" s="7">
        <v>30000</v>
      </c>
    </row>
    <row r="23" spans="1:7" ht="12.75" customHeight="1" x14ac:dyDescent="0.25">
      <c r="A23" s="8"/>
      <c r="B23" s="66" t="s">
        <v>72</v>
      </c>
      <c r="C23" s="9" t="s">
        <v>21</v>
      </c>
      <c r="D23" s="131">
        <v>2</v>
      </c>
      <c r="E23" s="6" t="s">
        <v>74</v>
      </c>
      <c r="F23" s="7">
        <v>20000</v>
      </c>
      <c r="G23" s="7">
        <v>50000</v>
      </c>
    </row>
    <row r="24" spans="1:7" ht="12.75" customHeight="1" x14ac:dyDescent="0.25">
      <c r="A24" s="8"/>
      <c r="B24" s="11" t="s">
        <v>22</v>
      </c>
      <c r="C24" s="12"/>
      <c r="D24" s="132"/>
      <c r="E24" s="132"/>
      <c r="F24" s="132"/>
      <c r="G24" s="133">
        <f>SUM(G21:G23)</f>
        <v>120000</v>
      </c>
    </row>
    <row r="25" spans="1:7" ht="12" customHeight="1" x14ac:dyDescent="0.25">
      <c r="A25" s="2"/>
      <c r="B25" s="78"/>
      <c r="C25" s="80"/>
      <c r="D25" s="80"/>
      <c r="E25" s="80"/>
      <c r="F25" s="85"/>
      <c r="G25" s="85"/>
    </row>
    <row r="26" spans="1:7" ht="12" customHeight="1" x14ac:dyDescent="0.25">
      <c r="A26" s="4"/>
      <c r="B26" s="86" t="s">
        <v>23</v>
      </c>
      <c r="C26" s="87"/>
      <c r="D26" s="88"/>
      <c r="E26" s="88"/>
      <c r="F26" s="89"/>
      <c r="G26" s="89"/>
    </row>
    <row r="27" spans="1:7" ht="24" customHeight="1" x14ac:dyDescent="0.25">
      <c r="A27" s="4"/>
      <c r="B27" s="90" t="s">
        <v>15</v>
      </c>
      <c r="C27" s="91" t="s">
        <v>16</v>
      </c>
      <c r="D27" s="91" t="s">
        <v>17</v>
      </c>
      <c r="E27" s="90" t="s">
        <v>18</v>
      </c>
      <c r="F27" s="91" t="s">
        <v>19</v>
      </c>
      <c r="G27" s="90" t="s">
        <v>20</v>
      </c>
    </row>
    <row r="28" spans="1:7" ht="12" customHeight="1" x14ac:dyDescent="0.25">
      <c r="A28" s="4"/>
      <c r="B28" s="92"/>
      <c r="C28" s="93"/>
      <c r="D28" s="93"/>
      <c r="E28" s="93"/>
      <c r="F28" s="92"/>
      <c r="G28" s="92"/>
    </row>
    <row r="29" spans="1:7" ht="12" customHeight="1" x14ac:dyDescent="0.25">
      <c r="A29" s="4"/>
      <c r="B29" s="13" t="s">
        <v>24</v>
      </c>
      <c r="C29" s="14"/>
      <c r="D29" s="14"/>
      <c r="E29" s="14"/>
      <c r="F29" s="15"/>
      <c r="G29" s="15"/>
    </row>
    <row r="30" spans="1:7" ht="12" customHeight="1" x14ac:dyDescent="0.25">
      <c r="A30" s="2"/>
      <c r="B30" s="94"/>
      <c r="C30" s="95"/>
      <c r="D30" s="95"/>
      <c r="E30" s="95"/>
      <c r="F30" s="96"/>
      <c r="G30" s="96"/>
    </row>
    <row r="31" spans="1:7" ht="12" customHeight="1" x14ac:dyDescent="0.25">
      <c r="A31" s="4"/>
      <c r="B31" s="86" t="s">
        <v>25</v>
      </c>
      <c r="C31" s="87"/>
      <c r="D31" s="88"/>
      <c r="E31" s="88"/>
      <c r="F31" s="89"/>
      <c r="G31" s="89"/>
    </row>
    <row r="32" spans="1:7" ht="24" customHeight="1" x14ac:dyDescent="0.25">
      <c r="A32" s="4"/>
      <c r="B32" s="97" t="s">
        <v>15</v>
      </c>
      <c r="C32" s="97" t="s">
        <v>16</v>
      </c>
      <c r="D32" s="97" t="s">
        <v>17</v>
      </c>
      <c r="E32" s="97" t="s">
        <v>18</v>
      </c>
      <c r="F32" s="98" t="s">
        <v>19</v>
      </c>
      <c r="G32" s="97" t="s">
        <v>20</v>
      </c>
    </row>
    <row r="33" spans="1:11" ht="12.75" customHeight="1" x14ac:dyDescent="0.25">
      <c r="A33" s="8"/>
      <c r="B33" s="66"/>
      <c r="C33" s="9"/>
      <c r="D33" s="10"/>
      <c r="E33" s="6"/>
      <c r="F33" s="7"/>
      <c r="G33" s="7"/>
    </row>
    <row r="34" spans="1:11" ht="12.75" customHeight="1" x14ac:dyDescent="0.25">
      <c r="A34" s="4"/>
      <c r="B34" s="13" t="s">
        <v>26</v>
      </c>
      <c r="C34" s="14"/>
      <c r="D34" s="14"/>
      <c r="E34" s="14"/>
      <c r="F34" s="15"/>
      <c r="G34" s="16"/>
    </row>
    <row r="35" spans="1:11" ht="12" customHeight="1" x14ac:dyDescent="0.25">
      <c r="A35" s="2"/>
      <c r="B35" s="94"/>
      <c r="C35" s="95"/>
      <c r="D35" s="95"/>
      <c r="E35" s="95"/>
      <c r="F35" s="96"/>
      <c r="G35" s="96"/>
    </row>
    <row r="36" spans="1:11" ht="12" customHeight="1" x14ac:dyDescent="0.25">
      <c r="A36" s="4"/>
      <c r="B36" s="86" t="s">
        <v>27</v>
      </c>
      <c r="C36" s="87"/>
      <c r="D36" s="88"/>
      <c r="E36" s="88"/>
      <c r="F36" s="89"/>
      <c r="G36" s="89"/>
    </row>
    <row r="37" spans="1:11" ht="24" customHeight="1" x14ac:dyDescent="0.25">
      <c r="A37" s="4"/>
      <c r="B37" s="98" t="s">
        <v>28</v>
      </c>
      <c r="C37" s="98" t="s">
        <v>29</v>
      </c>
      <c r="D37" s="98" t="s">
        <v>30</v>
      </c>
      <c r="E37" s="98" t="s">
        <v>18</v>
      </c>
      <c r="F37" s="98" t="s">
        <v>19</v>
      </c>
      <c r="G37" s="98" t="s">
        <v>20</v>
      </c>
      <c r="K37" s="64"/>
    </row>
    <row r="38" spans="1:11" ht="12.75" customHeight="1" x14ac:dyDescent="0.25">
      <c r="A38" s="8"/>
      <c r="B38" s="146" t="s">
        <v>60</v>
      </c>
      <c r="C38" s="147"/>
      <c r="D38" s="17"/>
      <c r="E38" s="17"/>
      <c r="F38" s="17"/>
      <c r="G38" s="17"/>
      <c r="K38" s="64"/>
    </row>
    <row r="39" spans="1:11" ht="12.75" customHeight="1" x14ac:dyDescent="0.25">
      <c r="A39" s="8"/>
      <c r="B39" s="67" t="s">
        <v>85</v>
      </c>
      <c r="C39" s="18" t="s">
        <v>84</v>
      </c>
      <c r="D39" s="126">
        <v>30</v>
      </c>
      <c r="E39" s="5" t="s">
        <v>68</v>
      </c>
      <c r="F39" s="127">
        <v>3500</v>
      </c>
      <c r="G39" s="127">
        <f>(D39*F39)</f>
        <v>105000</v>
      </c>
    </row>
    <row r="40" spans="1:11" ht="12.75" customHeight="1" x14ac:dyDescent="0.25">
      <c r="A40" s="8"/>
      <c r="B40" s="20" t="s">
        <v>61</v>
      </c>
      <c r="C40" s="21"/>
      <c r="D40" s="128"/>
      <c r="E40" s="128"/>
      <c r="F40" s="127"/>
      <c r="G40" s="127"/>
    </row>
    <row r="41" spans="1:11" ht="12.75" customHeight="1" x14ac:dyDescent="0.25">
      <c r="A41" s="8"/>
      <c r="B41" s="67" t="s">
        <v>62</v>
      </c>
      <c r="C41" s="21" t="s">
        <v>84</v>
      </c>
      <c r="D41" s="126">
        <v>16</v>
      </c>
      <c r="E41" s="5" t="s">
        <v>63</v>
      </c>
      <c r="F41" s="127">
        <v>270</v>
      </c>
      <c r="G41" s="127">
        <f t="shared" ref="G41:G43" si="0">(D41*F41)</f>
        <v>4320</v>
      </c>
    </row>
    <row r="42" spans="1:11" ht="12.75" customHeight="1" x14ac:dyDescent="0.25">
      <c r="A42" s="8"/>
      <c r="B42" s="67" t="s">
        <v>64</v>
      </c>
      <c r="C42" s="21" t="s">
        <v>84</v>
      </c>
      <c r="D42" s="126">
        <v>16</v>
      </c>
      <c r="E42" s="5" t="s">
        <v>63</v>
      </c>
      <c r="F42" s="127">
        <v>240</v>
      </c>
      <c r="G42" s="127">
        <f t="shared" si="0"/>
        <v>3840</v>
      </c>
    </row>
    <row r="43" spans="1:11" ht="12.75" customHeight="1" x14ac:dyDescent="0.25">
      <c r="A43" s="8"/>
      <c r="B43" s="67" t="s">
        <v>83</v>
      </c>
      <c r="C43" s="21" t="s">
        <v>84</v>
      </c>
      <c r="D43" s="128">
        <v>16</v>
      </c>
      <c r="E43" s="128" t="s">
        <v>65</v>
      </c>
      <c r="F43" s="127">
        <v>120</v>
      </c>
      <c r="G43" s="127">
        <f t="shared" si="0"/>
        <v>1920</v>
      </c>
    </row>
    <row r="44" spans="1:11" ht="13.5" customHeight="1" x14ac:dyDescent="0.25">
      <c r="A44" s="4"/>
      <c r="B44" s="13" t="s">
        <v>31</v>
      </c>
      <c r="C44" s="14"/>
      <c r="D44" s="129"/>
      <c r="E44" s="129"/>
      <c r="F44" s="129"/>
      <c r="G44" s="130">
        <f>SUM(G38:G43)</f>
        <v>115080</v>
      </c>
    </row>
    <row r="45" spans="1:11" ht="12" customHeight="1" x14ac:dyDescent="0.25">
      <c r="A45" s="2"/>
      <c r="B45" s="94"/>
      <c r="C45" s="95"/>
      <c r="D45" s="95"/>
      <c r="E45" s="99"/>
      <c r="F45" s="96"/>
      <c r="G45" s="96"/>
    </row>
    <row r="46" spans="1:11" ht="12" customHeight="1" x14ac:dyDescent="0.25">
      <c r="A46" s="4"/>
      <c r="B46" s="86" t="s">
        <v>32</v>
      </c>
      <c r="C46" s="87"/>
      <c r="D46" s="88"/>
      <c r="E46" s="88"/>
      <c r="F46" s="89"/>
      <c r="G46" s="89"/>
    </row>
    <row r="47" spans="1:11" ht="24" customHeight="1" x14ac:dyDescent="0.25">
      <c r="A47" s="4"/>
      <c r="B47" s="97" t="s">
        <v>33</v>
      </c>
      <c r="C47" s="98" t="s">
        <v>29</v>
      </c>
      <c r="D47" s="98" t="s">
        <v>30</v>
      </c>
      <c r="E47" s="97" t="s">
        <v>18</v>
      </c>
      <c r="F47" s="98" t="s">
        <v>19</v>
      </c>
      <c r="G47" s="97" t="s">
        <v>20</v>
      </c>
    </row>
    <row r="48" spans="1:11" ht="12.75" customHeight="1" x14ac:dyDescent="0.25">
      <c r="A48" s="8"/>
      <c r="B48" s="66" t="s">
        <v>71</v>
      </c>
      <c r="C48" s="18" t="s">
        <v>21</v>
      </c>
      <c r="D48" s="65">
        <v>2</v>
      </c>
      <c r="E48" s="6" t="s">
        <v>69</v>
      </c>
      <c r="F48" s="19">
        <v>50000</v>
      </c>
      <c r="G48" s="19">
        <v>80000</v>
      </c>
    </row>
    <row r="49" spans="1:7" ht="13.5" customHeight="1" x14ac:dyDescent="0.25">
      <c r="A49" s="4"/>
      <c r="B49" s="100" t="s">
        <v>34</v>
      </c>
      <c r="C49" s="101"/>
      <c r="D49" s="101"/>
      <c r="E49" s="101"/>
      <c r="F49" s="102"/>
      <c r="G49" s="103">
        <f>SUM(G48)</f>
        <v>80000</v>
      </c>
    </row>
    <row r="50" spans="1:7" ht="12" customHeight="1" x14ac:dyDescent="0.25">
      <c r="A50" s="2"/>
      <c r="B50" s="104"/>
      <c r="C50" s="104"/>
      <c r="D50" s="104"/>
      <c r="E50" s="104"/>
      <c r="F50" s="105"/>
      <c r="G50" s="105"/>
    </row>
    <row r="51" spans="1:7" ht="12" customHeight="1" x14ac:dyDescent="0.25">
      <c r="A51" s="33"/>
      <c r="B51" s="106" t="s">
        <v>35</v>
      </c>
      <c r="C51" s="107"/>
      <c r="D51" s="107"/>
      <c r="E51" s="107"/>
      <c r="F51" s="107"/>
      <c r="G51" s="108">
        <f>G24+G34+G44+G49</f>
        <v>315080</v>
      </c>
    </row>
    <row r="52" spans="1:7" ht="12" customHeight="1" x14ac:dyDescent="0.25">
      <c r="A52" s="33"/>
      <c r="B52" s="109" t="s">
        <v>36</v>
      </c>
      <c r="C52" s="110"/>
      <c r="D52" s="110"/>
      <c r="E52" s="110"/>
      <c r="F52" s="110"/>
      <c r="G52" s="111">
        <f>G51*0.05</f>
        <v>15754</v>
      </c>
    </row>
    <row r="53" spans="1:7" ht="12" customHeight="1" x14ac:dyDescent="0.25">
      <c r="A53" s="33"/>
      <c r="B53" s="112" t="s">
        <v>37</v>
      </c>
      <c r="C53" s="113"/>
      <c r="D53" s="113"/>
      <c r="E53" s="113"/>
      <c r="F53" s="113"/>
      <c r="G53" s="114">
        <f>G52+G51</f>
        <v>330834</v>
      </c>
    </row>
    <row r="54" spans="1:7" ht="12" customHeight="1" x14ac:dyDescent="0.25">
      <c r="A54" s="33"/>
      <c r="B54" s="109" t="s">
        <v>38</v>
      </c>
      <c r="C54" s="110"/>
      <c r="D54" s="110"/>
      <c r="E54" s="110"/>
      <c r="F54" s="110"/>
      <c r="G54" s="111">
        <f>G12</f>
        <v>1320000</v>
      </c>
    </row>
    <row r="55" spans="1:7" ht="12" customHeight="1" x14ac:dyDescent="0.25">
      <c r="A55" s="33"/>
      <c r="B55" s="115" t="s">
        <v>39</v>
      </c>
      <c r="C55" s="116"/>
      <c r="D55" s="116"/>
      <c r="E55" s="116"/>
      <c r="F55" s="116"/>
      <c r="G55" s="125">
        <f>G54-G53</f>
        <v>989166</v>
      </c>
    </row>
    <row r="56" spans="1:7" ht="12" customHeight="1" x14ac:dyDescent="0.25">
      <c r="A56" s="33"/>
      <c r="B56" s="34" t="s">
        <v>40</v>
      </c>
      <c r="C56" s="35"/>
      <c r="D56" s="35"/>
      <c r="E56" s="35"/>
      <c r="F56" s="35"/>
      <c r="G56" s="30"/>
    </row>
    <row r="57" spans="1:7" ht="12.75" customHeight="1" thickBot="1" x14ac:dyDescent="0.3">
      <c r="A57" s="33"/>
      <c r="B57" s="36"/>
      <c r="C57" s="35"/>
      <c r="D57" s="35"/>
      <c r="E57" s="35"/>
      <c r="F57" s="35"/>
      <c r="G57" s="30"/>
    </row>
    <row r="58" spans="1:7" ht="12" customHeight="1" x14ac:dyDescent="0.25">
      <c r="A58" s="33"/>
      <c r="B58" s="48" t="s">
        <v>41</v>
      </c>
      <c r="C58" s="49"/>
      <c r="D58" s="49"/>
      <c r="E58" s="49"/>
      <c r="F58" s="50"/>
      <c r="G58" s="30"/>
    </row>
    <row r="59" spans="1:7" ht="12" customHeight="1" x14ac:dyDescent="0.25">
      <c r="A59" s="33"/>
      <c r="B59" s="51" t="s">
        <v>42</v>
      </c>
      <c r="C59" s="32"/>
      <c r="D59" s="32"/>
      <c r="E59" s="32"/>
      <c r="F59" s="52"/>
      <c r="G59" s="30"/>
    </row>
    <row r="60" spans="1:7" ht="12" customHeight="1" x14ac:dyDescent="0.25">
      <c r="A60" s="33"/>
      <c r="B60" s="51" t="s">
        <v>43</v>
      </c>
      <c r="C60" s="32"/>
      <c r="D60" s="32"/>
      <c r="E60" s="32"/>
      <c r="F60" s="52"/>
      <c r="G60" s="30"/>
    </row>
    <row r="61" spans="1:7" ht="12" customHeight="1" x14ac:dyDescent="0.25">
      <c r="A61" s="33"/>
      <c r="B61" s="51" t="s">
        <v>44</v>
      </c>
      <c r="C61" s="32"/>
      <c r="D61" s="32"/>
      <c r="E61" s="32"/>
      <c r="F61" s="52"/>
      <c r="G61" s="30"/>
    </row>
    <row r="62" spans="1:7" ht="12" customHeight="1" x14ac:dyDescent="0.25">
      <c r="A62" s="33"/>
      <c r="B62" s="51" t="s">
        <v>45</v>
      </c>
      <c r="C62" s="32"/>
      <c r="D62" s="32"/>
      <c r="E62" s="32"/>
      <c r="F62" s="52"/>
      <c r="G62" s="30"/>
    </row>
    <row r="63" spans="1:7" ht="12" customHeight="1" x14ac:dyDescent="0.25">
      <c r="A63" s="33"/>
      <c r="B63" s="51" t="s">
        <v>46</v>
      </c>
      <c r="C63" s="32"/>
      <c r="D63" s="32"/>
      <c r="E63" s="32"/>
      <c r="F63" s="52"/>
      <c r="G63" s="30"/>
    </row>
    <row r="64" spans="1:7" ht="12.75" customHeight="1" thickBot="1" x14ac:dyDescent="0.3">
      <c r="A64" s="33"/>
      <c r="B64" s="53" t="s">
        <v>47</v>
      </c>
      <c r="C64" s="54"/>
      <c r="D64" s="54"/>
      <c r="E64" s="54"/>
      <c r="F64" s="55"/>
      <c r="G64" s="30"/>
    </row>
    <row r="65" spans="1:7" ht="12.75" customHeight="1" x14ac:dyDescent="0.25">
      <c r="A65" s="33"/>
      <c r="B65" s="46"/>
      <c r="C65" s="32"/>
      <c r="D65" s="32"/>
      <c r="E65" s="32"/>
      <c r="F65" s="32"/>
      <c r="G65" s="30"/>
    </row>
    <row r="66" spans="1:7" ht="15" customHeight="1" thickBot="1" x14ac:dyDescent="0.3">
      <c r="A66" s="33"/>
      <c r="B66" s="136" t="s">
        <v>48</v>
      </c>
      <c r="C66" s="137"/>
      <c r="D66" s="45"/>
      <c r="E66" s="23"/>
      <c r="F66" s="23"/>
      <c r="G66" s="30"/>
    </row>
    <row r="67" spans="1:7" ht="12" customHeight="1" x14ac:dyDescent="0.25">
      <c r="A67" s="33"/>
      <c r="B67" s="38" t="s">
        <v>33</v>
      </c>
      <c r="C67" s="24" t="s">
        <v>78</v>
      </c>
      <c r="D67" s="39" t="s">
        <v>49</v>
      </c>
      <c r="E67" s="23"/>
      <c r="F67" s="23"/>
      <c r="G67" s="30"/>
    </row>
    <row r="68" spans="1:7" ht="12" customHeight="1" x14ac:dyDescent="0.25">
      <c r="A68" s="33"/>
      <c r="B68" s="40" t="s">
        <v>50</v>
      </c>
      <c r="C68" s="25">
        <v>120000</v>
      </c>
      <c r="D68" s="41">
        <f>(C68/C74)</f>
        <v>0.36271967210141642</v>
      </c>
      <c r="E68" s="23"/>
      <c r="F68" s="23"/>
      <c r="G68" s="30"/>
    </row>
    <row r="69" spans="1:7" ht="12" customHeight="1" x14ac:dyDescent="0.25">
      <c r="A69" s="33"/>
      <c r="B69" s="40" t="s">
        <v>51</v>
      </c>
      <c r="C69" s="26">
        <v>0</v>
      </c>
      <c r="D69" s="41">
        <v>0</v>
      </c>
      <c r="E69" s="23"/>
      <c r="F69" s="23"/>
      <c r="G69" s="30"/>
    </row>
    <row r="70" spans="1:7" ht="12" customHeight="1" x14ac:dyDescent="0.25">
      <c r="A70" s="33"/>
      <c r="B70" s="40" t="s">
        <v>52</v>
      </c>
      <c r="C70" s="25">
        <v>0</v>
      </c>
      <c r="D70" s="41">
        <f>(C70/C74)</f>
        <v>0</v>
      </c>
      <c r="E70" s="23"/>
      <c r="F70" s="23"/>
      <c r="G70" s="30"/>
    </row>
    <row r="71" spans="1:7" ht="12" customHeight="1" x14ac:dyDescent="0.25">
      <c r="A71" s="33"/>
      <c r="B71" s="40" t="s">
        <v>28</v>
      </c>
      <c r="C71" s="25">
        <v>115080</v>
      </c>
      <c r="D71" s="41">
        <f>(C71/C74)</f>
        <v>0.34784816554525833</v>
      </c>
      <c r="E71" s="23"/>
      <c r="F71" s="23"/>
      <c r="G71" s="30"/>
    </row>
    <row r="72" spans="1:7" ht="12" customHeight="1" x14ac:dyDescent="0.25">
      <c r="A72" s="33"/>
      <c r="B72" s="40" t="s">
        <v>53</v>
      </c>
      <c r="C72" s="27">
        <v>80000</v>
      </c>
      <c r="D72" s="41">
        <f>(C72/C74)</f>
        <v>0.24181311473427761</v>
      </c>
      <c r="E72" s="29"/>
      <c r="F72" s="29"/>
      <c r="G72" s="30"/>
    </row>
    <row r="73" spans="1:7" ht="12" customHeight="1" x14ac:dyDescent="0.25">
      <c r="A73" s="33"/>
      <c r="B73" s="40" t="s">
        <v>54</v>
      </c>
      <c r="C73" s="27">
        <v>15754</v>
      </c>
      <c r="D73" s="41">
        <f>(C73/C74)</f>
        <v>4.7619047619047616E-2</v>
      </c>
      <c r="E73" s="29"/>
      <c r="F73" s="29"/>
      <c r="G73" s="30"/>
    </row>
    <row r="74" spans="1:7" ht="12.75" customHeight="1" thickBot="1" x14ac:dyDescent="0.3">
      <c r="A74" s="33"/>
      <c r="B74" s="42" t="s">
        <v>55</v>
      </c>
      <c r="C74" s="43">
        <f>SUM(C68:C73)</f>
        <v>330834</v>
      </c>
      <c r="D74" s="44">
        <f>SUM(D68:D73)</f>
        <v>1</v>
      </c>
      <c r="E74" s="29"/>
      <c r="F74" s="29"/>
      <c r="G74" s="30"/>
    </row>
    <row r="75" spans="1:7" ht="12" customHeight="1" x14ac:dyDescent="0.25">
      <c r="A75" s="33"/>
      <c r="B75" s="36"/>
      <c r="C75" s="35"/>
      <c r="D75" s="35"/>
      <c r="E75" s="35"/>
      <c r="F75" s="35"/>
      <c r="G75" s="30"/>
    </row>
    <row r="76" spans="1:7" ht="12.75" customHeight="1" x14ac:dyDescent="0.25">
      <c r="A76" s="33"/>
      <c r="B76" s="37"/>
      <c r="C76" s="35"/>
      <c r="D76" s="35"/>
      <c r="E76" s="35"/>
      <c r="F76" s="35"/>
      <c r="G76" s="30"/>
    </row>
    <row r="77" spans="1:7" ht="12" customHeight="1" thickBot="1" x14ac:dyDescent="0.3">
      <c r="A77" s="22"/>
      <c r="B77" s="57"/>
      <c r="C77" s="58" t="s">
        <v>66</v>
      </c>
      <c r="D77" s="59"/>
      <c r="E77" s="60"/>
      <c r="F77" s="28"/>
      <c r="G77" s="30"/>
    </row>
    <row r="78" spans="1:7" ht="12" customHeight="1" x14ac:dyDescent="0.25">
      <c r="A78" s="33"/>
      <c r="B78" s="61" t="s">
        <v>75</v>
      </c>
      <c r="C78" s="62">
        <v>200</v>
      </c>
      <c r="D78" s="62">
        <v>240</v>
      </c>
      <c r="E78" s="63">
        <v>280</v>
      </c>
      <c r="F78" s="56"/>
      <c r="G78" s="31"/>
    </row>
    <row r="79" spans="1:7" ht="12.75" customHeight="1" thickBot="1" x14ac:dyDescent="0.3">
      <c r="A79" s="33"/>
      <c r="B79" s="42" t="s">
        <v>76</v>
      </c>
      <c r="C79" s="134">
        <f>G53/C78</f>
        <v>1654.17</v>
      </c>
      <c r="D79" s="134">
        <f>G53/D78</f>
        <v>1378.4749999999999</v>
      </c>
      <c r="E79" s="135">
        <f>G53/E78</f>
        <v>1181.55</v>
      </c>
      <c r="F79" s="56"/>
      <c r="G79" s="31"/>
    </row>
    <row r="80" spans="1:7" ht="15.6" customHeight="1" x14ac:dyDescent="0.25">
      <c r="A80" s="33"/>
      <c r="B80" s="47" t="s">
        <v>56</v>
      </c>
      <c r="C80" s="32"/>
      <c r="D80" s="32"/>
      <c r="E80" s="32"/>
      <c r="F80" s="32"/>
      <c r="G80" s="32"/>
    </row>
  </sheetData>
  <mergeCells count="9">
    <mergeCell ref="B66:C66"/>
    <mergeCell ref="E13:F13"/>
    <mergeCell ref="E11:F11"/>
    <mergeCell ref="E10:F10"/>
    <mergeCell ref="E9:F9"/>
    <mergeCell ref="E14:F14"/>
    <mergeCell ref="E15:F15"/>
    <mergeCell ref="B17:G17"/>
    <mergeCell ref="B38:C38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Caprinos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Rebolledo Bahamondes Jenny Iris</cp:lastModifiedBy>
  <dcterms:created xsi:type="dcterms:W3CDTF">2020-11-27T12:49:26Z</dcterms:created>
  <dcterms:modified xsi:type="dcterms:W3CDTF">2023-04-19T13:32:13Z</dcterms:modified>
</cp:coreProperties>
</file>