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caprinos" sheetId="1" r:id="rId1"/>
  </sheets>
  <definedNames>
    <definedName name="_xlnm.Print_Area" localSheetId="0">'caprinos'!$A$1:$G$82</definedName>
  </definedNames>
  <calcPr fullCalcOnLoad="1"/>
</workbook>
</file>

<file path=xl/sharedStrings.xml><?xml version="1.0" encoding="utf-8"?>
<sst xmlns="http://schemas.openxmlformats.org/spreadsheetml/2006/main" count="122" uniqueCount="91">
  <si>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</si>
  <si>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</si>
  <si>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</si>
  <si>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</si>
  <si>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</si>
  <si>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</si>
  <si>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</si>
  <si>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</si>
  <si>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</si>
  <si>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</si>
  <si>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</si>
  <si>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</si>
  <si>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</si>
  <si>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</si>
  <si>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</si>
  <si>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</si>
  <si>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</si>
  <si>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</si>
  <si>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</si>
  <si>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</si>
  <si>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</si>
  <si>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</si>
  <si>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</si>
  <si>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</si>
  <si>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Mayo</t>
  </si>
  <si>
    <t>INSUMOS</t>
  </si>
  <si>
    <t>Insumos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</si>
  <si>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</si>
  <si>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</si>
  <si>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</si>
  <si>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</si>
  <si>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</si>
  <si>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</si>
  <si>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</si>
  <si>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</si>
  <si>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</si>
  <si>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</si>
  <si>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 val="single"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</si>
  <si>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 val="single"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</si>
  <si>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</si>
  <si>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</si>
  <si>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</si>
  <si>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</si>
  <si>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</si>
  <si>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</si>
  <si>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</si>
  <si>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</si>
  <si>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</si>
  <si>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</si>
  <si>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</si>
  <si>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</si>
  <si>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</si>
  <si>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</si>
  <si>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</si>
  <si>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</si>
  <si>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Alto Bio Bio</t>
  </si>
  <si>
    <t>Nevadas - sequia</t>
  </si>
  <si>
    <t>Manejo Sanitario y Vitaminas</t>
  </si>
  <si>
    <t>CLOSTRIBAC-GOLD</t>
  </si>
  <si>
    <t>MINERALES</t>
  </si>
  <si>
    <t>VITAMINA</t>
  </si>
  <si>
    <t>SAL MINERAL</t>
  </si>
  <si>
    <t>ALIMENTACION</t>
  </si>
  <si>
    <t>FARDOS</t>
  </si>
  <si>
    <t>AVENA</t>
  </si>
  <si>
    <t>IVOMEC-F (antiparasitario)</t>
  </si>
  <si>
    <t>ml</t>
  </si>
  <si>
    <t>SUPOLEN PLUS (antiparasitario)</t>
  </si>
  <si>
    <t>RUMITEN (antiparasitario)</t>
  </si>
  <si>
    <t>bloque</t>
  </si>
  <si>
    <t>unidad</t>
  </si>
  <si>
    <t>todo el año</t>
  </si>
  <si>
    <t>Venta informal-Intermediarios</t>
  </si>
  <si>
    <t>Septiembre</t>
  </si>
  <si>
    <t>Aros identificación</t>
  </si>
  <si>
    <t>primavera</t>
  </si>
  <si>
    <t>invierno</t>
  </si>
  <si>
    <t>U.A/há</t>
  </si>
  <si>
    <t>Costo unitario ($/kg) (*)</t>
  </si>
  <si>
    <t>Rendimiento (U.A/há)</t>
  </si>
  <si>
    <t>RENDIMIENTO (Kg/Há.)</t>
  </si>
  <si>
    <t>PRECIO ESPERADO ($/kg)</t>
  </si>
  <si>
    <t>COSTOS DIRECTOS DE PRODUCCIÓN POR HECTAREAS (INCLUYE IVA)(PLANTEL 12 CABEZAS)</t>
  </si>
  <si>
    <t>Unidad (Ha/l/u)</t>
  </si>
  <si>
    <t>Cantidad (Ha/l/u)</t>
  </si>
  <si>
    <t>GANADERIA CAPRINA 12 u</t>
  </si>
  <si>
    <t>ESCENARIOS COSTO UNITARIO  ($/kg)</t>
  </si>
  <si>
    <t>MESTIZO</t>
  </si>
  <si>
    <t>Dosis</t>
  </si>
  <si>
    <t>Dic-Feb /2022-2023</t>
  </si>
  <si>
    <t>nov/2022-enero/2023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</si>
</sst>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52">
    <font>
      <sz val="11"/>
      <color indexed="8"/>
      <name val="Calibri"/>
      <family val="0"/>
    </font>
    <font>
      <sz val="11"/>
      <color indexed="8"/>
      <name val="Helvetica Neue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 val="single"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9"/>
      <name val="Helvetica Neue"/>
      <family val="2"/>
    </font>
    <font>
      <sz val="11"/>
      <color indexed="58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sz val="11"/>
      <color indexed="52"/>
      <name val="Helvetica Neue"/>
      <family val="2"/>
    </font>
    <font>
      <b/>
      <sz val="15"/>
      <color indexed="10"/>
      <name val="Helvetica Neue"/>
      <family val="2"/>
    </font>
    <font>
      <b/>
      <sz val="11"/>
      <color indexed="10"/>
      <name val="Helvetica Neue"/>
      <family val="2"/>
    </font>
    <font>
      <sz val="11"/>
      <color indexed="62"/>
      <name val="Helvetica Neue"/>
      <family val="2"/>
    </font>
    <font>
      <sz val="11"/>
      <color indexed="20"/>
      <name val="Helvetica Neue"/>
      <family val="2"/>
    </font>
    <font>
      <sz val="11"/>
      <color indexed="60"/>
      <name val="Helvetica Neue"/>
      <family val="2"/>
    </font>
    <font>
      <b/>
      <sz val="11"/>
      <color indexed="63"/>
      <name val="Helvetica Neue"/>
      <family val="2"/>
    </font>
    <font>
      <sz val="11"/>
      <color indexed="53"/>
      <name val="Helvetica Neue"/>
      <family val="2"/>
    </font>
    <font>
      <i/>
      <sz val="11"/>
      <color indexed="11"/>
      <name val="Helvetica Neue"/>
      <family val="2"/>
    </font>
    <font>
      <sz val="18"/>
      <color indexed="10"/>
      <name val="Helvetica Neue"/>
      <family val="2"/>
    </font>
    <font>
      <b/>
      <sz val="13"/>
      <color indexed="10"/>
      <name val="Helvetica Neue"/>
      <family val="2"/>
    </font>
    <font>
      <b/>
      <sz val="11"/>
      <color indexed="8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006100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sz val="11"/>
      <color rgb="FFFA7D00"/>
      <name val="Helvetica Neue"/>
      <family val="2"/>
    </font>
    <font>
      <b/>
      <sz val="15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9C0006"/>
      <name val="Helvetica Neue"/>
      <family val="2"/>
    </font>
    <font>
      <sz val="11"/>
      <color rgb="FF9C6500"/>
      <name val="Helvetica Neue"/>
      <family val="2"/>
    </font>
    <font>
      <b/>
      <sz val="11"/>
      <color rgb="FF3F3F3F"/>
      <name val="Helvetica Neue"/>
      <family val="2"/>
    </font>
    <font>
      <sz val="11"/>
      <color rgb="FFFF0000"/>
      <name val="Helvetica Neue"/>
      <family val="2"/>
    </font>
    <font>
      <i/>
      <sz val="11"/>
      <color rgb="FF7F7F7F"/>
      <name val="Helvetica Neue"/>
      <family val="2"/>
    </font>
    <font>
      <sz val="18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1"/>
      <name val="Helvetica Neue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08">
    <xf numFmtId="0" fontId="0" fillId="0" borderId="0" xfId="0" applyFont="1" applyAlignment="1">
      <alignment/>
    </xf>
    <xf numFmtId="0" fontId="15" fillId="33" borderId="0" xfId="0" applyFont="1" applyFill="1" applyBorder="1" applyAlignment="1">
      <alignment/>
    </xf>
    <xf numFmtId="0" fontId="10" fillId="33" borderId="0" xfId="0" applyFont="1" applyFill="1" applyBorder="1" applyAlignment="1">
      <alignment vertical="center"/>
    </xf>
    <xf numFmtId="164" fontId="2" fillId="34" borderId="0" xfId="0" applyNumberFormat="1" applyFont="1" applyFill="1" applyBorder="1" applyAlignment="1">
      <alignment vertical="center"/>
    </xf>
    <xf numFmtId="164" fontId="17" fillId="34" borderId="0" xfId="0" applyNumberFormat="1" applyFont="1" applyFill="1" applyBorder="1" applyAlignment="1">
      <alignment vertical="center"/>
    </xf>
    <xf numFmtId="0" fontId="15" fillId="34" borderId="0" xfId="0" applyFont="1" applyFill="1" applyBorder="1" applyAlignment="1">
      <alignment/>
    </xf>
    <xf numFmtId="49" fontId="0" fillId="34" borderId="0" xfId="0" applyNumberFormat="1" applyFont="1" applyFill="1" applyBorder="1" applyAlignment="1">
      <alignment vertical="center"/>
    </xf>
    <xf numFmtId="0" fontId="1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16" fillId="34" borderId="0" xfId="0" applyFont="1" applyFill="1" applyBorder="1" applyAlignment="1">
      <alignment vertical="center"/>
    </xf>
    <xf numFmtId="0" fontId="15" fillId="34" borderId="0" xfId="0" applyFont="1" applyFill="1" applyBorder="1" applyAlignment="1">
      <alignment vertical="center"/>
    </xf>
    <xf numFmtId="49" fontId="15" fillId="34" borderId="0" xfId="0" applyNumberFormat="1" applyFont="1" applyFill="1" applyBorder="1" applyAlignment="1">
      <alignment vertical="center"/>
    </xf>
    <xf numFmtId="0" fontId="13" fillId="33" borderId="0" xfId="0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/>
    </xf>
    <xf numFmtId="0" fontId="10" fillId="35" borderId="0" xfId="0" applyFont="1" applyFill="1" applyBorder="1" applyAlignment="1">
      <alignment vertical="center"/>
    </xf>
    <xf numFmtId="0" fontId="0" fillId="0" borderId="0" xfId="0" applyNumberFormat="1" applyFont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3" fillId="34" borderId="0" xfId="0" applyFont="1" applyFill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3" fillId="34" borderId="0" xfId="0" applyFont="1" applyFill="1" applyBorder="1" applyAlignment="1">
      <alignment wrapText="1"/>
    </xf>
    <xf numFmtId="14" fontId="3" fillId="34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 horizontal="justify" wrapText="1"/>
    </xf>
    <xf numFmtId="0" fontId="3" fillId="34" borderId="0" xfId="0" applyFont="1" applyFill="1" applyBorder="1" applyAlignment="1">
      <alignment horizontal="left"/>
    </xf>
    <xf numFmtId="49" fontId="2" fillId="36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vertical="center"/>
    </xf>
    <xf numFmtId="49" fontId="7" fillId="37" borderId="0" xfId="0" applyNumberFormat="1" applyFont="1" applyFill="1" applyBorder="1" applyAlignment="1">
      <alignment vertical="center"/>
    </xf>
    <xf numFmtId="0" fontId="7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3" fontId="7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49" fontId="4" fillId="37" borderId="0" xfId="0" applyNumberFormat="1" applyFont="1" applyFill="1" applyBorder="1" applyAlignment="1">
      <alignment vertical="center"/>
    </xf>
    <xf numFmtId="0" fontId="4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vertical="center"/>
    </xf>
    <xf numFmtId="49" fontId="9" fillId="37" borderId="0" xfId="0" applyNumberFormat="1" applyFont="1" applyFill="1" applyBorder="1" applyAlignment="1">
      <alignment vertical="center"/>
    </xf>
    <xf numFmtId="0" fontId="9" fillId="37" borderId="0" xfId="0" applyFont="1" applyFill="1" applyBorder="1" applyAlignment="1">
      <alignment horizontal="center" vertical="center"/>
    </xf>
    <xf numFmtId="0" fontId="9" fillId="37" borderId="0" xfId="0" applyFont="1" applyFill="1" applyBorder="1" applyAlignment="1">
      <alignment vertical="center"/>
    </xf>
    <xf numFmtId="3" fontId="9" fillId="37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/>
    </xf>
    <xf numFmtId="49" fontId="13" fillId="34" borderId="0" xfId="0" applyNumberFormat="1" applyFont="1" applyFill="1" applyBorder="1" applyAlignment="1">
      <alignment vertical="center"/>
    </xf>
    <xf numFmtId="0" fontId="15" fillId="35" borderId="0" xfId="0" applyFont="1" applyFill="1" applyBorder="1" applyAlignment="1">
      <alignment/>
    </xf>
    <xf numFmtId="49" fontId="2" fillId="37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vertical="center" wrapText="1"/>
    </xf>
    <xf numFmtId="49" fontId="5" fillId="34" borderId="10" xfId="0" applyNumberFormat="1" applyFont="1" applyFill="1" applyBorder="1" applyAlignment="1">
      <alignment horizontal="right"/>
    </xf>
    <xf numFmtId="49" fontId="5" fillId="34" borderId="10" xfId="0" applyNumberFormat="1" applyFont="1" applyFill="1" applyBorder="1" applyAlignment="1">
      <alignment horizontal="right" wrapText="1"/>
    </xf>
    <xf numFmtId="14" fontId="5" fillId="34" borderId="10" xfId="0" applyNumberFormat="1" applyFont="1" applyFill="1" applyBorder="1" applyAlignment="1">
      <alignment horizontal="right"/>
    </xf>
    <xf numFmtId="3" fontId="3" fillId="34" borderId="10" xfId="0" applyNumberFormat="1" applyFont="1" applyFill="1" applyBorder="1" applyAlignment="1">
      <alignment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 wrapText="1"/>
    </xf>
    <xf numFmtId="49" fontId="5" fillId="34" borderId="10" xfId="0" applyNumberFormat="1" applyFont="1" applyFill="1" applyBorder="1" applyAlignment="1">
      <alignment horizontal="right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wrapText="1"/>
    </xf>
    <xf numFmtId="49" fontId="5" fillId="34" borderId="10" xfId="0" applyNumberFormat="1" applyFont="1" applyFill="1" applyBorder="1" applyAlignment="1">
      <alignment horizontal="center" wrapText="1"/>
    </xf>
    <xf numFmtId="49" fontId="2" fillId="37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49" fontId="8" fillId="34" borderId="10" xfId="0" applyNumberFormat="1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left" vertical="center" wrapText="1"/>
    </xf>
    <xf numFmtId="49" fontId="5" fillId="34" borderId="10" xfId="0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/>
    </xf>
    <xf numFmtId="49" fontId="8" fillId="34" borderId="10" xfId="0" applyNumberFormat="1" applyFont="1" applyFill="1" applyBorder="1" applyAlignment="1">
      <alignment/>
    </xf>
    <xf numFmtId="49" fontId="2" fillId="36" borderId="10" xfId="0" applyNumberFormat="1" applyFont="1" applyFill="1" applyBorder="1" applyAlignment="1">
      <alignment vertical="center"/>
    </xf>
    <xf numFmtId="0" fontId="2" fillId="36" borderId="10" xfId="0" applyFont="1" applyFill="1" applyBorder="1" applyAlignment="1">
      <alignment vertical="center"/>
    </xf>
    <xf numFmtId="164" fontId="2" fillId="36" borderId="10" xfId="0" applyNumberFormat="1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vertical="center"/>
    </xf>
    <xf numFmtId="0" fontId="2" fillId="37" borderId="10" xfId="0" applyFont="1" applyFill="1" applyBorder="1" applyAlignment="1">
      <alignment vertical="center"/>
    </xf>
    <xf numFmtId="164" fontId="2" fillId="37" borderId="10" xfId="0" applyNumberFormat="1" applyFont="1" applyFill="1" applyBorder="1" applyAlignment="1">
      <alignment vertical="center"/>
    </xf>
    <xf numFmtId="0" fontId="10" fillId="36" borderId="10" xfId="0" applyFont="1" applyFill="1" applyBorder="1" applyAlignment="1">
      <alignment vertical="center"/>
    </xf>
    <xf numFmtId="164" fontId="2" fillId="38" borderId="10" xfId="0" applyNumberFormat="1" applyFont="1" applyFill="1" applyBorder="1" applyAlignment="1">
      <alignment vertical="center"/>
    </xf>
    <xf numFmtId="49" fontId="15" fillId="34" borderId="11" xfId="0" applyNumberFormat="1" applyFont="1" applyFill="1" applyBorder="1" applyAlignment="1">
      <alignment vertical="center"/>
    </xf>
    <xf numFmtId="0" fontId="15" fillId="34" borderId="12" xfId="0" applyFont="1" applyFill="1" applyBorder="1" applyAlignment="1">
      <alignment/>
    </xf>
    <xf numFmtId="164" fontId="2" fillId="34" borderId="13" xfId="0" applyNumberFormat="1" applyFont="1" applyFill="1" applyBorder="1" applyAlignment="1">
      <alignment vertical="center"/>
    </xf>
    <xf numFmtId="49" fontId="15" fillId="34" borderId="14" xfId="0" applyNumberFormat="1" applyFont="1" applyFill="1" applyBorder="1" applyAlignment="1">
      <alignment vertical="center"/>
    </xf>
    <xf numFmtId="164" fontId="2" fillId="34" borderId="15" xfId="0" applyNumberFormat="1" applyFont="1" applyFill="1" applyBorder="1" applyAlignment="1">
      <alignment vertical="center"/>
    </xf>
    <xf numFmtId="49" fontId="15" fillId="34" borderId="16" xfId="0" applyNumberFormat="1" applyFont="1" applyFill="1" applyBorder="1" applyAlignment="1">
      <alignment vertical="center"/>
    </xf>
    <xf numFmtId="0" fontId="15" fillId="34" borderId="17" xfId="0" applyFont="1" applyFill="1" applyBorder="1" applyAlignment="1">
      <alignment/>
    </xf>
    <xf numFmtId="164" fontId="2" fillId="34" borderId="18" xfId="0" applyNumberFormat="1" applyFont="1" applyFill="1" applyBorder="1" applyAlignment="1">
      <alignment vertical="center"/>
    </xf>
    <xf numFmtId="49" fontId="13" fillId="39" borderId="10" xfId="0" applyNumberFormat="1" applyFont="1" applyFill="1" applyBorder="1" applyAlignment="1">
      <alignment vertical="center"/>
    </xf>
    <xf numFmtId="49" fontId="15" fillId="39" borderId="10" xfId="0" applyNumberFormat="1" applyFont="1" applyFill="1" applyBorder="1" applyAlignment="1">
      <alignment/>
    </xf>
    <xf numFmtId="49" fontId="13" fillId="34" borderId="10" xfId="0" applyNumberFormat="1" applyFont="1" applyFill="1" applyBorder="1" applyAlignment="1">
      <alignment vertical="center"/>
    </xf>
    <xf numFmtId="3" fontId="13" fillId="34" borderId="10" xfId="0" applyNumberFormat="1" applyFont="1" applyFill="1" applyBorder="1" applyAlignment="1">
      <alignment vertical="center"/>
    </xf>
    <xf numFmtId="9" fontId="15" fillId="34" borderId="10" xfId="0" applyNumberFormat="1" applyFont="1" applyFill="1" applyBorder="1" applyAlignment="1">
      <alignment/>
    </xf>
    <xf numFmtId="0" fontId="13" fillId="34" borderId="10" xfId="0" applyNumberFormat="1" applyFont="1" applyFill="1" applyBorder="1" applyAlignment="1">
      <alignment vertical="center"/>
    </xf>
    <xf numFmtId="165" fontId="13" fillId="34" borderId="10" xfId="0" applyNumberFormat="1" applyFont="1" applyFill="1" applyBorder="1" applyAlignment="1">
      <alignment vertical="center"/>
    </xf>
    <xf numFmtId="165" fontId="13" fillId="39" borderId="10" xfId="0" applyNumberFormat="1" applyFont="1" applyFill="1" applyBorder="1" applyAlignment="1">
      <alignment vertical="center"/>
    </xf>
    <xf numFmtId="9" fontId="13" fillId="39" borderId="10" xfId="0" applyNumberFormat="1" applyFont="1" applyFill="1" applyBorder="1" applyAlignment="1">
      <alignment vertical="center"/>
    </xf>
    <xf numFmtId="0" fontId="13" fillId="39" borderId="10" xfId="0" applyNumberFormat="1" applyFont="1" applyFill="1" applyBorder="1" applyAlignment="1">
      <alignment vertical="center"/>
    </xf>
    <xf numFmtId="0" fontId="5" fillId="34" borderId="10" xfId="0" applyNumberFormat="1" applyFont="1" applyFill="1" applyBorder="1" applyAlignment="1">
      <alignment horizontal="center" wrapText="1"/>
    </xf>
    <xf numFmtId="0" fontId="8" fillId="34" borderId="10" xfId="0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 horizontal="center"/>
    </xf>
    <xf numFmtId="0" fontId="5" fillId="40" borderId="10" xfId="0" applyNumberFormat="1" applyFont="1" applyFill="1" applyBorder="1" applyAlignment="1">
      <alignment horizontal="center"/>
    </xf>
    <xf numFmtId="0" fontId="5" fillId="40" borderId="10" xfId="0" applyFont="1" applyFill="1" applyBorder="1" applyAlignment="1">
      <alignment horizontal="center"/>
    </xf>
    <xf numFmtId="49" fontId="18" fillId="35" borderId="0" xfId="0" applyNumberFormat="1" applyFont="1" applyFill="1" applyBorder="1" applyAlignment="1">
      <alignment vertical="center"/>
    </xf>
    <xf numFmtId="0" fontId="13" fillId="35" borderId="0" xfId="0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wrapText="1"/>
    </xf>
    <xf numFmtId="0" fontId="5" fillId="34" borderId="10" xfId="0" applyFont="1" applyFill="1" applyBorder="1" applyAlignment="1">
      <alignment wrapText="1"/>
    </xf>
    <xf numFmtId="49" fontId="4" fillId="37" borderId="10" xfId="0" applyNumberFormat="1" applyFont="1" applyFill="1" applyBorder="1" applyAlignment="1">
      <alignment wrapText="1"/>
    </xf>
    <xf numFmtId="0" fontId="4" fillId="41" borderId="10" xfId="0" applyFont="1" applyFill="1" applyBorder="1" applyAlignment="1">
      <alignment wrapText="1"/>
    </xf>
    <xf numFmtId="49" fontId="5" fillId="34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49" fontId="2" fillId="37" borderId="0" xfId="0" applyNumberFormat="1" applyFont="1" applyFill="1" applyBorder="1" applyAlignment="1">
      <alignment horizontal="center" vertical="center"/>
    </xf>
    <xf numFmtId="0" fontId="2" fillId="41" borderId="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F7F7F"/>
      <rgbColor rgb="004CB3B0"/>
      <rgbColor rgb="00777670"/>
      <rgbColor rgb="00FF891C"/>
      <rgbColor rgb="00FEFEFE"/>
      <rgbColor rgb="00388194"/>
      <rgbColor rgb="00AFCF2D"/>
      <rgbColor rgb="0092D050"/>
      <rgbColor rgb="00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295275</xdr:colOff>
      <xdr:row>1</xdr:row>
      <xdr:rowOff>0</xdr:rowOff>
    </xdr:from>
    <xdr:to>
      <xdr:col>7</xdr:col>
      <xdr:colOff>9525</xdr:colOff>
      <xdr:row>7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90500"/>
          <a:ext cx="62865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ema de Offic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zoomScalePageLayoutView="0" workbookViewId="0" topLeftCell="A1">
      <selection activeCell="F43" sqref="F43"/>
    </sheetView>
  </sheetViews>
  <sheetFormatPr defaultColWidth="10.8515625" defaultRowHeight="11.25" customHeight="1"/>
  <cols>
    <col min="1" max="1" width="4.421875" style="15" customWidth="1"/>
    <col min="2" max="2" width="19.421875" style="15" customWidth="1"/>
    <col min="3" max="3" width="20.421875" style="15" customWidth="1"/>
    <col min="4" max="4" width="9.421875" style="15" customWidth="1"/>
    <col min="5" max="5" width="14.421875" style="15" customWidth="1"/>
    <col min="6" max="6" width="11.00390625" style="15" customWidth="1"/>
    <col min="7" max="7" width="19.421875" style="15" customWidth="1"/>
    <col min="8" max="255" width="10.8515625" style="15" customWidth="1"/>
    <col min="256" max="16384" width="10.8515625" style="17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2" customHeight="1">
      <c r="A9" s="16"/>
      <c r="B9" s="42" t="s">
        <v>0</v>
      </c>
      <c r="C9" s="43" t="s">
        <v>85</v>
      </c>
      <c r="D9" s="18"/>
      <c r="E9" s="102" t="s">
        <v>80</v>
      </c>
      <c r="F9" s="103"/>
      <c r="G9" s="48">
        <v>420</v>
      </c>
    </row>
    <row r="10" spans="1:7" ht="15">
      <c r="A10" s="16"/>
      <c r="B10" s="44" t="s">
        <v>1</v>
      </c>
      <c r="C10" s="52" t="s">
        <v>87</v>
      </c>
      <c r="D10" s="20"/>
      <c r="E10" s="100" t="s">
        <v>2</v>
      </c>
      <c r="F10" s="101"/>
      <c r="G10" s="45" t="s">
        <v>90</v>
      </c>
    </row>
    <row r="11" spans="1:7" ht="11.25" customHeight="1">
      <c r="A11" s="16"/>
      <c r="B11" s="44" t="s">
        <v>3</v>
      </c>
      <c r="C11" s="45" t="s">
        <v>4</v>
      </c>
      <c r="D11" s="20"/>
      <c r="E11" s="100" t="s">
        <v>81</v>
      </c>
      <c r="F11" s="101"/>
      <c r="G11" s="62">
        <v>2000</v>
      </c>
    </row>
    <row r="12" spans="1:7" ht="11.25" customHeight="1">
      <c r="A12" s="16"/>
      <c r="B12" s="44" t="s">
        <v>5</v>
      </c>
      <c r="C12" s="46" t="s">
        <v>54</v>
      </c>
      <c r="D12" s="20"/>
      <c r="E12" s="49" t="s">
        <v>6</v>
      </c>
      <c r="F12" s="50"/>
      <c r="G12" s="51">
        <f>G9*G11</f>
        <v>840000</v>
      </c>
    </row>
    <row r="13" spans="1:7" ht="15">
      <c r="A13" s="16"/>
      <c r="B13" s="44" t="s">
        <v>7</v>
      </c>
      <c r="C13" s="45" t="s">
        <v>55</v>
      </c>
      <c r="D13" s="20"/>
      <c r="E13" s="100" t="s">
        <v>8</v>
      </c>
      <c r="F13" s="101"/>
      <c r="G13" s="46" t="s">
        <v>72</v>
      </c>
    </row>
    <row r="14" spans="1:7" ht="13.5" customHeight="1">
      <c r="A14" s="16"/>
      <c r="B14" s="44" t="s">
        <v>9</v>
      </c>
      <c r="C14" s="45" t="s">
        <v>55</v>
      </c>
      <c r="D14" s="20"/>
      <c r="E14" s="100" t="s">
        <v>10</v>
      </c>
      <c r="F14" s="101"/>
      <c r="G14" s="45" t="s">
        <v>89</v>
      </c>
    </row>
    <row r="15" spans="1:7" ht="15">
      <c r="A15" s="16"/>
      <c r="B15" s="44" t="s">
        <v>11</v>
      </c>
      <c r="C15" s="47">
        <v>44937</v>
      </c>
      <c r="D15" s="20"/>
      <c r="E15" s="104" t="s">
        <v>12</v>
      </c>
      <c r="F15" s="105"/>
      <c r="G15" s="46" t="s">
        <v>56</v>
      </c>
    </row>
    <row r="16" spans="1:7" ht="12" customHeight="1">
      <c r="A16" s="16"/>
      <c r="B16" s="21"/>
      <c r="C16" s="22"/>
      <c r="D16" s="18"/>
      <c r="E16" s="18"/>
      <c r="F16" s="18"/>
      <c r="G16" s="23"/>
    </row>
    <row r="17" spans="1:7" ht="12" customHeight="1">
      <c r="A17" s="16"/>
      <c r="B17" s="106" t="s">
        <v>82</v>
      </c>
      <c r="C17" s="107"/>
      <c r="D17" s="107"/>
      <c r="E17" s="107"/>
      <c r="F17" s="107"/>
      <c r="G17" s="107"/>
    </row>
    <row r="18" spans="1:7" ht="12" customHeight="1">
      <c r="A18" s="16"/>
      <c r="B18" s="18"/>
      <c r="C18" s="24"/>
      <c r="D18" s="24"/>
      <c r="E18" s="24"/>
      <c r="F18" s="18"/>
      <c r="G18" s="18"/>
    </row>
    <row r="19" spans="1:7" ht="12" customHeight="1">
      <c r="A19" s="16"/>
      <c r="B19" s="25" t="s">
        <v>13</v>
      </c>
      <c r="C19" s="26"/>
      <c r="D19" s="26"/>
      <c r="E19" s="26"/>
      <c r="F19" s="26"/>
      <c r="G19" s="26"/>
    </row>
    <row r="20" spans="1:7" ht="24" customHeight="1">
      <c r="A20" s="16"/>
      <c r="B20" s="53" t="s">
        <v>14</v>
      </c>
      <c r="C20" s="53" t="s">
        <v>15</v>
      </c>
      <c r="D20" s="53" t="s">
        <v>16</v>
      </c>
      <c r="E20" s="53" t="s">
        <v>17</v>
      </c>
      <c r="F20" s="53" t="s">
        <v>18</v>
      </c>
      <c r="G20" s="53" t="s">
        <v>19</v>
      </c>
    </row>
    <row r="21" spans="1:7" ht="12.75" customHeight="1">
      <c r="A21" s="16"/>
      <c r="B21" s="54" t="s">
        <v>57</v>
      </c>
      <c r="C21" s="55" t="s">
        <v>20</v>
      </c>
      <c r="D21" s="91">
        <v>1</v>
      </c>
      <c r="E21" s="55" t="s">
        <v>24</v>
      </c>
      <c r="F21" s="51">
        <v>20000</v>
      </c>
      <c r="G21" s="51">
        <f>(D21*F21)</f>
        <v>20000</v>
      </c>
    </row>
    <row r="22" spans="1:7" ht="15">
      <c r="A22" s="16"/>
      <c r="B22" s="54" t="s">
        <v>57</v>
      </c>
      <c r="C22" s="55" t="s">
        <v>20</v>
      </c>
      <c r="D22" s="91">
        <v>1</v>
      </c>
      <c r="E22" s="55" t="s">
        <v>73</v>
      </c>
      <c r="F22" s="51">
        <v>20000</v>
      </c>
      <c r="G22" s="51">
        <f>(D22*F22)</f>
        <v>20000</v>
      </c>
    </row>
    <row r="23" spans="1:7" ht="12.75" customHeight="1">
      <c r="A23" s="16"/>
      <c r="B23" s="27" t="s">
        <v>21</v>
      </c>
      <c r="C23" s="28"/>
      <c r="D23" s="28"/>
      <c r="E23" s="28"/>
      <c r="F23" s="29"/>
      <c r="G23" s="30">
        <f>SUM(G21:G22)</f>
        <v>40000</v>
      </c>
    </row>
    <row r="24" spans="1:7" ht="12" customHeight="1">
      <c r="A24" s="16"/>
      <c r="B24" s="18"/>
      <c r="C24" s="18"/>
      <c r="D24" s="18"/>
      <c r="E24" s="18"/>
      <c r="F24" s="19"/>
      <c r="G24" s="19"/>
    </row>
    <row r="25" spans="1:7" ht="12" customHeight="1">
      <c r="A25" s="16"/>
      <c r="B25" s="25" t="s">
        <v>22</v>
      </c>
      <c r="C25" s="31"/>
      <c r="D25" s="31"/>
      <c r="E25" s="31"/>
      <c r="F25" s="26"/>
      <c r="G25" s="26"/>
    </row>
    <row r="26" spans="1:7" ht="24" customHeight="1">
      <c r="A26" s="16"/>
      <c r="B26" s="56" t="s">
        <v>14</v>
      </c>
      <c r="C26" s="53" t="s">
        <v>15</v>
      </c>
      <c r="D26" s="53" t="s">
        <v>16</v>
      </c>
      <c r="E26" s="56" t="s">
        <v>17</v>
      </c>
      <c r="F26" s="53" t="s">
        <v>18</v>
      </c>
      <c r="G26" s="56" t="s">
        <v>19</v>
      </c>
    </row>
    <row r="27" spans="1:7" ht="12" customHeight="1">
      <c r="A27" s="16"/>
      <c r="B27" s="57"/>
      <c r="C27" s="58"/>
      <c r="D27" s="58">
        <v>0</v>
      </c>
      <c r="E27" s="58"/>
      <c r="F27" s="57">
        <v>0</v>
      </c>
      <c r="G27" s="57">
        <v>0</v>
      </c>
    </row>
    <row r="28" spans="1:7" ht="12" customHeight="1">
      <c r="A28" s="16"/>
      <c r="B28" s="32" t="s">
        <v>23</v>
      </c>
      <c r="C28" s="33"/>
      <c r="D28" s="33"/>
      <c r="E28" s="33"/>
      <c r="F28" s="34"/>
      <c r="G28" s="34">
        <f>G27</f>
        <v>0</v>
      </c>
    </row>
    <row r="29" spans="1:7" ht="12" customHeight="1">
      <c r="A29" s="16"/>
      <c r="B29" s="18"/>
      <c r="C29" s="18"/>
      <c r="D29" s="18"/>
      <c r="E29" s="18"/>
      <c r="F29" s="19"/>
      <c r="G29" s="19"/>
    </row>
    <row r="30" spans="1:7" ht="12" customHeight="1">
      <c r="A30" s="16"/>
      <c r="B30" s="18"/>
      <c r="C30" s="18"/>
      <c r="D30" s="18"/>
      <c r="E30" s="18"/>
      <c r="F30" s="19"/>
      <c r="G30" s="19"/>
    </row>
    <row r="31" spans="1:7" ht="12" customHeight="1">
      <c r="A31" s="16"/>
      <c r="B31" s="25" t="s">
        <v>25</v>
      </c>
      <c r="C31" s="31"/>
      <c r="D31" s="31"/>
      <c r="E31" s="31"/>
      <c r="F31" s="26"/>
      <c r="G31" s="26"/>
    </row>
    <row r="32" spans="1:7" ht="24" customHeight="1">
      <c r="A32" s="16"/>
      <c r="B32" s="53" t="s">
        <v>26</v>
      </c>
      <c r="C32" s="53" t="s">
        <v>83</v>
      </c>
      <c r="D32" s="53" t="s">
        <v>84</v>
      </c>
      <c r="E32" s="53" t="s">
        <v>17</v>
      </c>
      <c r="F32" s="53" t="s">
        <v>18</v>
      </c>
      <c r="G32" s="53" t="s">
        <v>19</v>
      </c>
    </row>
    <row r="33" spans="1:7" ht="12.75" customHeight="1">
      <c r="A33" s="16"/>
      <c r="B33" s="59" t="s">
        <v>25</v>
      </c>
      <c r="C33" s="60"/>
      <c r="D33" s="92"/>
      <c r="E33" s="60"/>
      <c r="F33" s="60"/>
      <c r="G33" s="60"/>
    </row>
    <row r="34" spans="1:7" ht="12.75" customHeight="1">
      <c r="A34" s="16"/>
      <c r="B34" s="49" t="s">
        <v>65</v>
      </c>
      <c r="C34" s="61" t="s">
        <v>66</v>
      </c>
      <c r="D34" s="93">
        <v>12</v>
      </c>
      <c r="E34" s="61" t="s">
        <v>76</v>
      </c>
      <c r="F34" s="62">
        <v>300</v>
      </c>
      <c r="G34" s="62">
        <f>(D34*F34)</f>
        <v>3600</v>
      </c>
    </row>
    <row r="35" spans="1:7" ht="12.75" customHeight="1">
      <c r="A35" s="16"/>
      <c r="B35" s="54" t="s">
        <v>67</v>
      </c>
      <c r="C35" s="61" t="s">
        <v>66</v>
      </c>
      <c r="D35" s="63">
        <v>60</v>
      </c>
      <c r="E35" s="63" t="s">
        <v>76</v>
      </c>
      <c r="F35" s="62">
        <v>70</v>
      </c>
      <c r="G35" s="62">
        <f aca="true" t="shared" si="0" ref="G35:G45">(D35*F35)</f>
        <v>4200</v>
      </c>
    </row>
    <row r="36" spans="1:7" ht="12.75" customHeight="1">
      <c r="A36" s="16"/>
      <c r="B36" s="49" t="s">
        <v>68</v>
      </c>
      <c r="C36" s="61" t="s">
        <v>66</v>
      </c>
      <c r="D36" s="93">
        <v>60</v>
      </c>
      <c r="E36" s="61" t="s">
        <v>75</v>
      </c>
      <c r="F36" s="62">
        <v>20</v>
      </c>
      <c r="G36" s="62">
        <f t="shared" si="0"/>
        <v>1200</v>
      </c>
    </row>
    <row r="37" spans="1:9" ht="12.75" customHeight="1">
      <c r="A37" s="16"/>
      <c r="B37" s="49" t="s">
        <v>58</v>
      </c>
      <c r="C37" s="95" t="s">
        <v>88</v>
      </c>
      <c r="D37" s="96">
        <v>2</v>
      </c>
      <c r="E37" s="61" t="s">
        <v>75</v>
      </c>
      <c r="F37" s="62">
        <v>225</v>
      </c>
      <c r="G37" s="62">
        <f>D37*F37</f>
        <v>450</v>
      </c>
      <c r="I37" s="94"/>
    </row>
    <row r="38" spans="1:7" ht="12.75" customHeight="1">
      <c r="A38" s="16"/>
      <c r="B38" s="64" t="s">
        <v>59</v>
      </c>
      <c r="C38" s="95"/>
      <c r="D38" s="96"/>
      <c r="E38" s="61"/>
      <c r="F38" s="62"/>
      <c r="G38" s="62">
        <f t="shared" si="0"/>
        <v>0</v>
      </c>
    </row>
    <row r="39" spans="1:9" ht="12.75" customHeight="1">
      <c r="A39" s="16"/>
      <c r="B39" s="49" t="s">
        <v>60</v>
      </c>
      <c r="C39" s="95" t="s">
        <v>66</v>
      </c>
      <c r="D39" s="96">
        <v>2</v>
      </c>
      <c r="E39" s="61" t="s">
        <v>76</v>
      </c>
      <c r="F39" s="62">
        <v>253</v>
      </c>
      <c r="G39" s="62">
        <f>D39*F39</f>
        <v>506</v>
      </c>
      <c r="I39" s="94"/>
    </row>
    <row r="40" spans="1:7" ht="12.75" customHeight="1">
      <c r="A40" s="16"/>
      <c r="B40" s="49" t="s">
        <v>61</v>
      </c>
      <c r="C40" s="95" t="s">
        <v>69</v>
      </c>
      <c r="D40" s="96">
        <v>3</v>
      </c>
      <c r="E40" s="61" t="s">
        <v>71</v>
      </c>
      <c r="F40" s="62">
        <v>23040</v>
      </c>
      <c r="G40" s="62">
        <f t="shared" si="0"/>
        <v>69120</v>
      </c>
    </row>
    <row r="41" spans="1:7" ht="12.75" customHeight="1">
      <c r="A41" s="16"/>
      <c r="B41" s="64" t="s">
        <v>62</v>
      </c>
      <c r="C41" s="97"/>
      <c r="D41" s="96"/>
      <c r="E41" s="61"/>
      <c r="F41" s="62"/>
      <c r="G41" s="62">
        <f t="shared" si="0"/>
        <v>0</v>
      </c>
    </row>
    <row r="42" spans="1:10" ht="12.75" customHeight="1">
      <c r="A42" s="16"/>
      <c r="B42" s="49" t="s">
        <v>63</v>
      </c>
      <c r="C42" s="95" t="s">
        <v>70</v>
      </c>
      <c r="D42" s="96">
        <v>18</v>
      </c>
      <c r="E42" s="61" t="s">
        <v>76</v>
      </c>
      <c r="F42" s="62">
        <v>5000</v>
      </c>
      <c r="G42" s="62">
        <f t="shared" si="0"/>
        <v>90000</v>
      </c>
      <c r="I42" s="94"/>
      <c r="J42" s="94"/>
    </row>
    <row r="43" spans="1:7" ht="12.75" customHeight="1">
      <c r="A43" s="16"/>
      <c r="B43" s="49" t="s">
        <v>64</v>
      </c>
      <c r="C43" s="61" t="s">
        <v>27</v>
      </c>
      <c r="D43" s="93">
        <v>100</v>
      </c>
      <c r="E43" s="61" t="s">
        <v>76</v>
      </c>
      <c r="F43" s="62">
        <v>400</v>
      </c>
      <c r="G43" s="62">
        <f t="shared" si="0"/>
        <v>40000</v>
      </c>
    </row>
    <row r="44" spans="1:7" ht="12.75" customHeight="1">
      <c r="A44" s="16"/>
      <c r="B44" s="64" t="s">
        <v>29</v>
      </c>
      <c r="C44" s="63"/>
      <c r="D44" s="63"/>
      <c r="E44" s="63"/>
      <c r="F44" s="62"/>
      <c r="G44" s="62">
        <f t="shared" si="0"/>
        <v>0</v>
      </c>
    </row>
    <row r="45" spans="1:7" ht="12.75" customHeight="1">
      <c r="A45" s="16"/>
      <c r="B45" s="49" t="s">
        <v>74</v>
      </c>
      <c r="C45" s="61" t="s">
        <v>70</v>
      </c>
      <c r="D45" s="93">
        <v>0</v>
      </c>
      <c r="E45" s="61" t="s">
        <v>71</v>
      </c>
      <c r="F45" s="62">
        <v>0</v>
      </c>
      <c r="G45" s="62">
        <f t="shared" si="0"/>
        <v>0</v>
      </c>
    </row>
    <row r="46" spans="1:7" ht="13.5" customHeight="1">
      <c r="A46" s="16"/>
      <c r="B46" s="35" t="s">
        <v>28</v>
      </c>
      <c r="C46" s="36"/>
      <c r="D46" s="36"/>
      <c r="E46" s="36"/>
      <c r="F46" s="37"/>
      <c r="G46" s="38">
        <f>SUM(G33:G45)</f>
        <v>209076</v>
      </c>
    </row>
    <row r="47" spans="1:7" ht="12" customHeight="1">
      <c r="A47" s="16"/>
      <c r="B47" s="18"/>
      <c r="C47" s="18"/>
      <c r="D47" s="18"/>
      <c r="E47" s="39"/>
      <c r="F47" s="19"/>
      <c r="G47" s="19"/>
    </row>
    <row r="48" spans="1:7" ht="12" customHeight="1">
      <c r="A48" s="16"/>
      <c r="B48" s="25" t="s">
        <v>29</v>
      </c>
      <c r="C48" s="31"/>
      <c r="D48" s="31"/>
      <c r="E48" s="31"/>
      <c r="F48" s="26"/>
      <c r="G48" s="26"/>
    </row>
    <row r="49" spans="1:7" ht="24" customHeight="1">
      <c r="A49" s="16"/>
      <c r="B49" s="56" t="s">
        <v>30</v>
      </c>
      <c r="C49" s="53" t="s">
        <v>83</v>
      </c>
      <c r="D49" s="53" t="s">
        <v>84</v>
      </c>
      <c r="E49" s="56" t="s">
        <v>17</v>
      </c>
      <c r="F49" s="53" t="s">
        <v>18</v>
      </c>
      <c r="G49" s="56" t="s">
        <v>19</v>
      </c>
    </row>
    <row r="50" spans="1:7" ht="12.75" customHeight="1">
      <c r="A50" s="16"/>
      <c r="B50" s="54"/>
      <c r="C50" s="61"/>
      <c r="D50" s="62">
        <v>0</v>
      </c>
      <c r="E50" s="55"/>
      <c r="F50" s="62">
        <v>0</v>
      </c>
      <c r="G50" s="62">
        <v>0</v>
      </c>
    </row>
    <row r="51" spans="1:7" ht="13.5" customHeight="1">
      <c r="A51" s="16"/>
      <c r="B51" s="35" t="s">
        <v>31</v>
      </c>
      <c r="C51" s="36"/>
      <c r="D51" s="36"/>
      <c r="E51" s="36"/>
      <c r="F51" s="37"/>
      <c r="G51" s="38">
        <f>SUM(G50)</f>
        <v>0</v>
      </c>
    </row>
    <row r="52" spans="1:7" ht="12" customHeight="1">
      <c r="A52" s="16"/>
      <c r="B52" s="18"/>
      <c r="C52" s="18"/>
      <c r="D52" s="18"/>
      <c r="E52" s="18"/>
      <c r="F52" s="19"/>
      <c r="G52" s="19"/>
    </row>
    <row r="53" spans="1:7" ht="12" customHeight="1">
      <c r="A53" s="16"/>
      <c r="B53" s="65" t="s">
        <v>32</v>
      </c>
      <c r="C53" s="66"/>
      <c r="D53" s="66"/>
      <c r="E53" s="66"/>
      <c r="F53" s="66"/>
      <c r="G53" s="67">
        <f>G23+G46+G51</f>
        <v>249076</v>
      </c>
    </row>
    <row r="54" spans="1:7" ht="12" customHeight="1">
      <c r="A54" s="16"/>
      <c r="B54" s="68" t="s">
        <v>33</v>
      </c>
      <c r="C54" s="69"/>
      <c r="D54" s="69"/>
      <c r="E54" s="69"/>
      <c r="F54" s="69"/>
      <c r="G54" s="70">
        <f>G53*0.05</f>
        <v>12453.800000000001</v>
      </c>
    </row>
    <row r="55" spans="1:7" ht="12" customHeight="1">
      <c r="A55" s="16"/>
      <c r="B55" s="65" t="s">
        <v>34</v>
      </c>
      <c r="C55" s="66"/>
      <c r="D55" s="66"/>
      <c r="E55" s="66"/>
      <c r="F55" s="66"/>
      <c r="G55" s="67">
        <f>G54+G53</f>
        <v>261529.8</v>
      </c>
    </row>
    <row r="56" spans="1:7" ht="12" customHeight="1">
      <c r="A56" s="16"/>
      <c r="B56" s="68" t="s">
        <v>35</v>
      </c>
      <c r="C56" s="69"/>
      <c r="D56" s="69"/>
      <c r="E56" s="69"/>
      <c r="F56" s="69"/>
      <c r="G56" s="70">
        <f>G12</f>
        <v>840000</v>
      </c>
    </row>
    <row r="57" spans="1:7" ht="12" customHeight="1">
      <c r="A57" s="16"/>
      <c r="B57" s="65" t="s">
        <v>36</v>
      </c>
      <c r="C57" s="71"/>
      <c r="D57" s="71"/>
      <c r="E57" s="71"/>
      <c r="F57" s="71"/>
      <c r="G57" s="72">
        <f>G56-G55</f>
        <v>578470.2</v>
      </c>
    </row>
    <row r="58" spans="1:7" ht="12" customHeight="1">
      <c r="A58" s="16"/>
      <c r="B58" s="6" t="s">
        <v>37</v>
      </c>
      <c r="C58" s="7"/>
      <c r="D58" s="7"/>
      <c r="E58" s="7"/>
      <c r="F58" s="7"/>
      <c r="G58" s="3"/>
    </row>
    <row r="59" spans="1:7" ht="12.75" customHeight="1">
      <c r="A59" s="16"/>
      <c r="B59" s="8"/>
      <c r="C59" s="7"/>
      <c r="D59" s="7"/>
      <c r="E59" s="7"/>
      <c r="F59" s="7"/>
      <c r="G59" s="3"/>
    </row>
    <row r="60" spans="1:7" ht="12" customHeight="1">
      <c r="A60" s="16"/>
      <c r="B60" s="40" t="s">
        <v>38</v>
      </c>
      <c r="C60" s="5"/>
      <c r="D60" s="5"/>
      <c r="E60" s="5"/>
      <c r="F60" s="5"/>
      <c r="G60" s="3"/>
    </row>
    <row r="61" spans="1:7" ht="12" customHeight="1">
      <c r="A61" s="16"/>
      <c r="B61" s="73" t="s">
        <v>39</v>
      </c>
      <c r="C61" s="74"/>
      <c r="D61" s="74"/>
      <c r="E61" s="74"/>
      <c r="F61" s="74"/>
      <c r="G61" s="75"/>
    </row>
    <row r="62" spans="1:7" ht="12" customHeight="1">
      <c r="A62" s="16"/>
      <c r="B62" s="76" t="s">
        <v>40</v>
      </c>
      <c r="C62" s="5"/>
      <c r="D62" s="5"/>
      <c r="E62" s="5"/>
      <c r="F62" s="5"/>
      <c r="G62" s="77"/>
    </row>
    <row r="63" spans="1:7" ht="12" customHeight="1">
      <c r="A63" s="16"/>
      <c r="B63" s="76" t="s">
        <v>41</v>
      </c>
      <c r="C63" s="5"/>
      <c r="D63" s="5"/>
      <c r="E63" s="5"/>
      <c r="F63" s="5"/>
      <c r="G63" s="77"/>
    </row>
    <row r="64" spans="1:7" ht="12" customHeight="1">
      <c r="A64" s="16"/>
      <c r="B64" s="76" t="s">
        <v>42</v>
      </c>
      <c r="C64" s="5"/>
      <c r="D64" s="5"/>
      <c r="E64" s="5"/>
      <c r="F64" s="5"/>
      <c r="G64" s="77"/>
    </row>
    <row r="65" spans="1:7" ht="12" customHeight="1">
      <c r="A65" s="16"/>
      <c r="B65" s="76" t="s">
        <v>43</v>
      </c>
      <c r="C65" s="5"/>
      <c r="D65" s="5"/>
      <c r="E65" s="5"/>
      <c r="F65" s="5"/>
      <c r="G65" s="77"/>
    </row>
    <row r="66" spans="1:7" ht="12.75" customHeight="1">
      <c r="A66" s="16"/>
      <c r="B66" s="78" t="s">
        <v>44</v>
      </c>
      <c r="C66" s="79"/>
      <c r="D66" s="79"/>
      <c r="E66" s="79"/>
      <c r="F66" s="79"/>
      <c r="G66" s="80"/>
    </row>
    <row r="67" spans="1:7" ht="12.75" customHeight="1">
      <c r="A67" s="16"/>
      <c r="B67" s="10"/>
      <c r="C67" s="5"/>
      <c r="D67" s="5"/>
      <c r="E67" s="5"/>
      <c r="F67" s="5"/>
      <c r="G67" s="3"/>
    </row>
    <row r="68" spans="1:7" ht="15" customHeight="1">
      <c r="A68" s="16"/>
      <c r="B68" s="98" t="s">
        <v>45</v>
      </c>
      <c r="C68" s="99"/>
      <c r="D68" s="41"/>
      <c r="E68" s="1"/>
      <c r="F68" s="1"/>
      <c r="G68" s="3"/>
    </row>
    <row r="69" spans="1:7" ht="12" customHeight="1">
      <c r="A69" s="16"/>
      <c r="B69" s="81" t="s">
        <v>30</v>
      </c>
      <c r="C69" s="81" t="s">
        <v>77</v>
      </c>
      <c r="D69" s="82" t="s">
        <v>46</v>
      </c>
      <c r="E69" s="1"/>
      <c r="F69" s="1"/>
      <c r="G69" s="3"/>
    </row>
    <row r="70" spans="1:7" ht="12" customHeight="1">
      <c r="A70" s="16"/>
      <c r="B70" s="83" t="s">
        <v>47</v>
      </c>
      <c r="C70" s="84">
        <f>G23</f>
        <v>40000</v>
      </c>
      <c r="D70" s="85">
        <f>(C70/C76)</f>
        <v>0.15294624169023951</v>
      </c>
      <c r="E70" s="1"/>
      <c r="F70" s="1"/>
      <c r="G70" s="3"/>
    </row>
    <row r="71" spans="1:7" ht="12" customHeight="1">
      <c r="A71" s="16"/>
      <c r="B71" s="83" t="s">
        <v>48</v>
      </c>
      <c r="C71" s="86">
        <v>0</v>
      </c>
      <c r="D71" s="85">
        <v>0</v>
      </c>
      <c r="E71" s="1"/>
      <c r="F71" s="1"/>
      <c r="G71" s="3"/>
    </row>
    <row r="72" spans="1:7" ht="12" customHeight="1">
      <c r="A72" s="16"/>
      <c r="B72" s="83" t="s">
        <v>49</v>
      </c>
      <c r="C72" s="84">
        <v>0</v>
      </c>
      <c r="D72" s="85">
        <f>(C72/C76)</f>
        <v>0</v>
      </c>
      <c r="E72" s="1"/>
      <c r="F72" s="1"/>
      <c r="G72" s="3"/>
    </row>
    <row r="73" spans="1:7" ht="12" customHeight="1">
      <c r="A73" s="16"/>
      <c r="B73" s="83" t="s">
        <v>26</v>
      </c>
      <c r="C73" s="84">
        <f>G46</f>
        <v>209076</v>
      </c>
      <c r="D73" s="85">
        <f>(C73/C76)</f>
        <v>0.7994347106907129</v>
      </c>
      <c r="E73" s="1"/>
      <c r="F73" s="1"/>
      <c r="G73" s="3"/>
    </row>
    <row r="74" spans="1:7" ht="12" customHeight="1">
      <c r="A74" s="16"/>
      <c r="B74" s="83" t="s">
        <v>50</v>
      </c>
      <c r="C74" s="87">
        <v>0</v>
      </c>
      <c r="D74" s="85">
        <f>(C74/C76)</f>
        <v>0</v>
      </c>
      <c r="E74" s="2"/>
      <c r="F74" s="2"/>
      <c r="G74" s="3"/>
    </row>
    <row r="75" spans="1:7" ht="12" customHeight="1">
      <c r="A75" s="16"/>
      <c r="B75" s="83" t="s">
        <v>51</v>
      </c>
      <c r="C75" s="87">
        <f>G54</f>
        <v>12453.800000000001</v>
      </c>
      <c r="D75" s="85">
        <f>(C75/C76)</f>
        <v>0.04761904761904762</v>
      </c>
      <c r="E75" s="2"/>
      <c r="F75" s="2"/>
      <c r="G75" s="3"/>
    </row>
    <row r="76" spans="1:7" ht="12.75" customHeight="1">
      <c r="A76" s="16"/>
      <c r="B76" s="81" t="s">
        <v>52</v>
      </c>
      <c r="C76" s="88">
        <f>SUM(C70:C75)</f>
        <v>261529.8</v>
      </c>
      <c r="D76" s="89">
        <f>SUM(D70:D75)</f>
        <v>1</v>
      </c>
      <c r="E76" s="2"/>
      <c r="F76" s="2"/>
      <c r="G76" s="3"/>
    </row>
    <row r="77" spans="1:7" ht="12" customHeight="1">
      <c r="A77" s="16"/>
      <c r="B77" s="8"/>
      <c r="C77" s="7"/>
      <c r="D77" s="7"/>
      <c r="E77" s="7"/>
      <c r="F77" s="7"/>
      <c r="G77" s="3"/>
    </row>
    <row r="78" spans="1:7" ht="12.75" customHeight="1">
      <c r="A78" s="16"/>
      <c r="B78" s="9"/>
      <c r="C78" s="7"/>
      <c r="D78" s="7"/>
      <c r="E78" s="7"/>
      <c r="F78" s="7"/>
      <c r="G78" s="3"/>
    </row>
    <row r="79" spans="1:7" ht="12" customHeight="1">
      <c r="A79" s="16"/>
      <c r="B79" s="14"/>
      <c r="C79" s="13" t="s">
        <v>86</v>
      </c>
      <c r="D79" s="14"/>
      <c r="E79" s="14"/>
      <c r="F79" s="2"/>
      <c r="G79" s="3"/>
    </row>
    <row r="80" spans="1:7" ht="12" customHeight="1">
      <c r="A80" s="16"/>
      <c r="B80" s="81" t="s">
        <v>79</v>
      </c>
      <c r="C80" s="90">
        <v>400</v>
      </c>
      <c r="D80" s="90">
        <v>420</v>
      </c>
      <c r="E80" s="90">
        <v>440</v>
      </c>
      <c r="F80" s="12"/>
      <c r="G80" s="4"/>
    </row>
    <row r="81" spans="1:7" ht="12.75" customHeight="1">
      <c r="A81" s="16"/>
      <c r="B81" s="81" t="s">
        <v>78</v>
      </c>
      <c r="C81" s="88">
        <f>(G55/C80)</f>
        <v>653.8245</v>
      </c>
      <c r="D81" s="88">
        <f>(G55/D80)</f>
        <v>622.6899999999999</v>
      </c>
      <c r="E81" s="88">
        <f>(G55/E80)</f>
        <v>594.3859090909091</v>
      </c>
      <c r="F81" s="12"/>
      <c r="G81" s="4"/>
    </row>
    <row r="82" spans="1:7" ht="15" customHeight="1">
      <c r="A82" s="16"/>
      <c r="B82" s="11" t="s">
        <v>53</v>
      </c>
      <c r="C82" s="5"/>
      <c r="D82" s="5"/>
      <c r="E82" s="5"/>
      <c r="F82" s="5"/>
      <c r="G82" s="5"/>
    </row>
  </sheetData>
  <sheetProtection/>
  <mergeCells count="8">
    <mergeCell ref="B68:C68"/>
    <mergeCell ref="E13:F13"/>
    <mergeCell ref="E11:F11"/>
    <mergeCell ref="E10:F10"/>
    <mergeCell ref="E9:F9"/>
    <mergeCell ref="E14:F14"/>
    <mergeCell ref="E15:F15"/>
    <mergeCell ref="B17:G17"/>
  </mergeCells>
  <printOptions/>
  <pageMargins left="0.35433070866141736" right="0.35433070866141736" top="0.3937007874015748" bottom="0.3937007874015748" header="0" footer="0"/>
  <pageSetup fitToHeight="1" fitToWidth="1" horizontalDpi="600" verticalDpi="600" orientation="portrait" paperSize="145" scale="86" r:id="rId2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Munoz Acuna Claudio A</cp:lastModifiedBy>
  <cp:lastPrinted>2023-02-27T17:10:20Z</cp:lastPrinted>
  <dcterms:created xsi:type="dcterms:W3CDTF">2020-11-27T12:49:26Z</dcterms:created>
  <dcterms:modified xsi:type="dcterms:W3CDTF">2023-02-27T17:10:24Z</dcterms:modified>
  <cp:category/>
  <cp:version/>
  <cp:contentType/>
  <cp:contentStatus/>
</cp:coreProperties>
</file>