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aga\Desktop\FICHAS MARZO 2023-2024\Agencia de Area Talca\"/>
    </mc:Choice>
  </mc:AlternateContent>
  <bookViews>
    <workbookView xWindow="0" yWindow="0" windowWidth="28800" windowHeight="12300"/>
  </bookViews>
  <sheets>
    <sheet name="Carbón" sheetId="1" r:id="rId1"/>
  </sheets>
  <calcPr calcId="162913"/>
</workbook>
</file>

<file path=xl/calcChain.xml><?xml version="1.0" encoding="utf-8"?>
<calcChain xmlns="http://schemas.openxmlformats.org/spreadsheetml/2006/main">
  <c r="G44" i="1" l="1"/>
  <c r="G42" i="1"/>
  <c r="G43" i="1"/>
  <c r="G11" i="1" l="1"/>
  <c r="G45" i="1" l="1"/>
  <c r="G32" i="1"/>
  <c r="G22" i="1" l="1"/>
  <c r="C68" i="1" l="1"/>
  <c r="G37" i="1"/>
  <c r="G21" i="1"/>
  <c r="G20" i="1"/>
  <c r="G50" i="1"/>
  <c r="G23" i="1" l="1"/>
  <c r="C64" i="1" s="1"/>
  <c r="G38" i="1"/>
  <c r="C67" i="1" s="1"/>
  <c r="G33" i="1"/>
  <c r="C66" i="1" s="1"/>
  <c r="G47" i="1" l="1"/>
  <c r="G48" i="1" s="1"/>
  <c r="G49" i="1" l="1"/>
  <c r="C69" i="1"/>
  <c r="D74" i="1" l="1"/>
  <c r="G51" i="1"/>
  <c r="C70" i="1"/>
  <c r="D69" i="1" s="1"/>
  <c r="E74" i="1"/>
  <c r="C74" i="1"/>
  <c r="D67" i="1" l="1"/>
  <c r="D64" i="1"/>
  <c r="D66" i="1"/>
  <c r="D68" i="1"/>
  <c r="D70" i="1" l="1"/>
</calcChain>
</file>

<file path=xl/sharedStrings.xml><?xml version="1.0" encoding="utf-8"?>
<sst xmlns="http://schemas.openxmlformats.org/spreadsheetml/2006/main" count="121" uniqueCount="89">
  <si>
    <t>RUBRO O CULTIVO</t>
  </si>
  <si>
    <t>CARBÓN</t>
  </si>
  <si>
    <t>RENDIMIENTO (KG.CARB./)</t>
  </si>
  <si>
    <t>FORESTAL</t>
  </si>
  <si>
    <t>PINO</t>
  </si>
  <si>
    <t>FECHA ESTIMADA  PRECIO VENTA</t>
  </si>
  <si>
    <t>ANUAL</t>
  </si>
  <si>
    <t>NIVEL TECNOLÓGICO</t>
  </si>
  <si>
    <t>BAJO</t>
  </si>
  <si>
    <t>PRECIO ESPERADO ($/KG CARBÓN)</t>
  </si>
  <si>
    <t>REGIÓN</t>
  </si>
  <si>
    <t>DEL MAULE</t>
  </si>
  <si>
    <t>INGRESO ESPERADO, con IVA ($)</t>
  </si>
  <si>
    <t>AGENCIA DE ÁREA</t>
  </si>
  <si>
    <t>DESTINO PRODUCCION</t>
  </si>
  <si>
    <t>LOCAL Y REGIONAL</t>
  </si>
  <si>
    <t>COMUNA/LOCALIDAD</t>
  </si>
  <si>
    <t>FECHA DE QUEMA</t>
  </si>
  <si>
    <t>MAYO</t>
  </si>
  <si>
    <t>FECHA PRECIO INSUMOS</t>
  </si>
  <si>
    <t>CONTINGENCIA</t>
  </si>
  <si>
    <t>LLUVIA</t>
  </si>
  <si>
    <t>COSTOS DIRECTOS DE PRODUCCIÓN POR 2500 KILOS DE CARBÓN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</si>
  <si>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</si>
  <si>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</si>
  <si>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</si>
  <si>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</si>
  <si>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</si>
  <si>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</si>
  <si>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</si>
  <si>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CORTE DE MADERA</t>
  </si>
  <si>
    <t>JH</t>
  </si>
  <si>
    <t>ENERO-FEBRERO</t>
  </si>
  <si>
    <t>LLENADO DE HORNO</t>
  </si>
  <si>
    <t>ABRIL</t>
  </si>
  <si>
    <t>LLENADO DE SACO</t>
  </si>
  <si>
    <t>Subtotal Jornadas Hombre</t>
  </si>
  <si>
    <t>JORNADAS ANIMAL</t>
  </si>
  <si>
    <t>N/A</t>
  </si>
  <si>
    <t>Subtotal Jornadas Animal</t>
  </si>
  <si>
    <t>MAQUINARIA</t>
  </si>
  <si>
    <t>MOTOSIERRA</t>
  </si>
  <si>
    <t>Subtotal Costo Maquinaria</t>
  </si>
  <si>
    <t>INSUMOS</t>
  </si>
  <si>
    <t>Insumos</t>
  </si>
  <si>
    <t>Unidad (Kg/l/u)</t>
  </si>
  <si>
    <t>Cantidad (Kg/l/u)</t>
  </si>
  <si>
    <t>COMBUSTIBLE/BENCINA</t>
  </si>
  <si>
    <t>LT</t>
  </si>
  <si>
    <t>Subtotal Insumos</t>
  </si>
  <si>
    <t>OTROS</t>
  </si>
  <si>
    <t>Item</t>
  </si>
  <si>
    <t>TRANSPORTE</t>
  </si>
  <si>
    <t xml:space="preserve">UN </t>
  </si>
  <si>
    <t>1</t>
  </si>
  <si>
    <t>SACOS</t>
  </si>
  <si>
    <t>UN</t>
  </si>
  <si>
    <t>100</t>
  </si>
  <si>
    <t>HERRAMIENTAS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</si>
  <si>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</si>
  <si>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</si>
  <si>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</si>
  <si>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</si>
  <si>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</si>
  <si>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</si>
  <si>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</si>
  <si>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</si>
  <si>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</si>
  <si>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</si>
  <si>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</si>
  <si>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</si>
  <si>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</si>
  <si>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</si>
  <si>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</si>
  <si>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$/2500 KILOS</t>
  </si>
  <si>
    <t>%</t>
  </si>
  <si>
    <t>Mano de obra</t>
  </si>
  <si>
    <t>Jornada Animal</t>
  </si>
  <si>
    <t>Maquinaria</t>
  </si>
  <si>
    <t>Otros</t>
  </si>
  <si>
    <t>Imprevistos</t>
  </si>
  <si>
    <t>COSTO TOTAL/2500 KLOS</t>
  </si>
  <si>
    <t>ESCENARIOS COSTO UNITARIO  ($/kg)</t>
  </si>
  <si>
    <t>Rendimiento (kg.carbóns)</t>
  </si>
  <si>
    <t>Costo unitario ($/kg) (*)</t>
  </si>
  <si>
    <t>(*): Este valor representa el valor mìnimo de venta del producto</t>
  </si>
  <si>
    <t>MARZO 2023</t>
  </si>
  <si>
    <t>TALCA</t>
  </si>
  <si>
    <t>MAULE-TALCA-RIO CLARO-SAN RAFAEL-PELARCO-PENCAHUE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</si>
</sst>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6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sz val="8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i/>
      <sz val="8"/>
      <color indexed="9"/>
      <name val="Arial Narrow"/>
      <family val="2"/>
    </font>
    <font>
      <b/>
      <sz val="11"/>
      <color indexed="8"/>
      <name val="Calibri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  <font>
      <sz val="11"/>
      <color indexed="8"/>
      <name val="Calibri"/>
    </font>
    <font>
      <sz val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14" fillId="0" borderId="0" applyFont="0" applyFill="0" applyBorder="0" applyAlignment="0" applyProtection="0"/>
  </cellStyleXfs>
  <cellXfs count="109">
    <xf numFmtId="0" fontId="0" fillId="0" borderId="0" xfId="0"/>
    <xf numFmtId="0" fontId="0" fillId="0" borderId="0" xfId="0" applyNumberFormat="1"/>
    <xf numFmtId="0" fontId="0" fillId="2" borderId="1" xfId="0" applyFill="1" applyBorder="1"/>
    <xf numFmtId="49" fontId="1" fillId="2" borderId="2" xfId="0" applyNumberFormat="1" applyFont="1" applyFill="1" applyBorder="1" applyAlignment="1">
      <alignment wrapText="1"/>
    </xf>
    <xf numFmtId="49" fontId="1" fillId="2" borderId="2" xfId="0" applyNumberFormat="1" applyFont="1" applyFill="1" applyBorder="1" applyAlignment="1">
      <alignment horizontal="center" wrapText="1"/>
    </xf>
    <xf numFmtId="3" fontId="1" fillId="2" borderId="2" xfId="0" applyNumberFormat="1" applyFont="1" applyFill="1" applyBorder="1" applyAlignment="1">
      <alignment horizontal="right" wrapText="1"/>
    </xf>
    <xf numFmtId="49" fontId="1" fillId="2" borderId="2" xfId="0" applyNumberFormat="1" applyFont="1" applyFill="1" applyBorder="1" applyAlignment="1">
      <alignment vertical="center" wrapText="1"/>
    </xf>
    <xf numFmtId="49" fontId="1" fillId="2" borderId="2" xfId="0" applyNumberFormat="1" applyFont="1" applyFill="1" applyBorder="1" applyAlignment="1">
      <alignment horizontal="right" vertical="center" wrapText="1"/>
    </xf>
    <xf numFmtId="49" fontId="1" fillId="2" borderId="2" xfId="0" applyNumberFormat="1" applyFont="1" applyFill="1" applyBorder="1" applyAlignment="1">
      <alignment horizontal="right"/>
    </xf>
    <xf numFmtId="49" fontId="1" fillId="2" borderId="2" xfId="0" applyNumberFormat="1" applyFont="1" applyFill="1" applyBorder="1" applyAlignment="1">
      <alignment horizontal="right" wrapText="1"/>
    </xf>
    <xf numFmtId="0" fontId="1" fillId="2" borderId="2" xfId="0" applyNumberFormat="1" applyFont="1" applyFill="1" applyBorder="1" applyAlignment="1">
      <alignment horizontal="center" wrapText="1"/>
    </xf>
    <xf numFmtId="0" fontId="0" fillId="0" borderId="1" xfId="0" applyNumberFormat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3" fontId="1" fillId="2" borderId="1" xfId="0" applyNumberFormat="1" applyFont="1" applyFill="1" applyBorder="1"/>
    <xf numFmtId="0" fontId="5" fillId="2" borderId="1" xfId="0" applyFont="1" applyFill="1" applyBorder="1" applyAlignment="1">
      <alignment vertical="center"/>
    </xf>
    <xf numFmtId="0" fontId="8" fillId="2" borderId="1" xfId="0" applyFont="1" applyFill="1" applyBorder="1"/>
    <xf numFmtId="49" fontId="8" fillId="2" borderId="1" xfId="0" applyNumberFormat="1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8" fillId="6" borderId="1" xfId="0" applyFont="1" applyFill="1" applyBorder="1"/>
    <xf numFmtId="0" fontId="5" fillId="6" borderId="1" xfId="0" applyFont="1" applyFill="1" applyBorder="1" applyAlignment="1">
      <alignment vertical="center"/>
    </xf>
    <xf numFmtId="0" fontId="6" fillId="6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/>
    <xf numFmtId="0" fontId="1" fillId="2" borderId="1" xfId="0" applyFont="1" applyFill="1" applyBorder="1" applyAlignment="1">
      <alignment horizontal="justify" wrapText="1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1" fillId="0" borderId="1" xfId="0" applyNumberFormat="1" applyFont="1" applyBorder="1"/>
    <xf numFmtId="49" fontId="4" fillId="3" borderId="2" xfId="0" applyNumberFormat="1" applyFont="1" applyFill="1" applyBorder="1" applyAlignment="1">
      <alignment vertical="center" wrapText="1"/>
    </xf>
    <xf numFmtId="49" fontId="3" fillId="2" borderId="2" xfId="0" applyNumberFormat="1" applyFont="1" applyFill="1" applyBorder="1" applyAlignment="1">
      <alignment horizontal="right"/>
    </xf>
    <xf numFmtId="3" fontId="1" fillId="2" borderId="2" xfId="0" applyNumberFormat="1" applyFont="1" applyFill="1" applyBorder="1"/>
    <xf numFmtId="166" fontId="1" fillId="2" borderId="2" xfId="0" applyNumberFormat="1" applyFont="1" applyFill="1" applyBorder="1"/>
    <xf numFmtId="49" fontId="1" fillId="2" borderId="2" xfId="0" applyNumberFormat="1" applyFont="1" applyFill="1" applyBorder="1"/>
    <xf numFmtId="0" fontId="1" fillId="2" borderId="2" xfId="0" applyFont="1" applyFill="1" applyBorder="1"/>
    <xf numFmtId="49" fontId="4" fillId="5" borderId="2" xfId="0" applyNumberFormat="1" applyFont="1" applyFill="1" applyBorder="1" applyAlignment="1">
      <alignment vertical="center"/>
    </xf>
    <xf numFmtId="49" fontId="4" fillId="3" borderId="2" xfId="0" applyNumberFormat="1" applyFont="1" applyFill="1" applyBorder="1" applyAlignment="1">
      <alignment horizontal="center" vertical="center" wrapText="1"/>
    </xf>
    <xf numFmtId="49" fontId="4" fillId="3" borderId="2" xfId="0" applyNumberFormat="1" applyFont="1" applyFill="1" applyBorder="1" applyAlignment="1">
      <alignment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vertical="center"/>
    </xf>
    <xf numFmtId="3" fontId="4" fillId="3" borderId="2" xfId="0" applyNumberFormat="1" applyFont="1" applyFill="1" applyBorder="1" applyAlignment="1">
      <alignment vertical="center"/>
    </xf>
    <xf numFmtId="49" fontId="4" fillId="3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right" vertical="center"/>
    </xf>
    <xf numFmtId="49" fontId="1" fillId="2" borderId="2" xfId="0" applyNumberFormat="1" applyFont="1" applyFill="1" applyBorder="1" applyAlignment="1">
      <alignment horizontal="center"/>
    </xf>
    <xf numFmtId="0" fontId="1" fillId="2" borderId="2" xfId="0" applyNumberFormat="1" applyFont="1" applyFill="1" applyBorder="1" applyAlignment="1">
      <alignment horizontal="center"/>
    </xf>
    <xf numFmtId="3" fontId="1" fillId="2" borderId="2" xfId="0" applyNumberFormat="1" applyFont="1" applyFill="1" applyBorder="1" applyAlignment="1">
      <alignment horizontal="center"/>
    </xf>
    <xf numFmtId="0" fontId="11" fillId="2" borderId="1" xfId="0" applyFont="1" applyFill="1" applyBorder="1"/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vertical="center"/>
    </xf>
    <xf numFmtId="0" fontId="11" fillId="0" borderId="1" xfId="0" applyNumberFormat="1" applyFont="1" applyBorder="1"/>
    <xf numFmtId="0" fontId="11" fillId="0" borderId="0" xfId="0" applyNumberFormat="1" applyFont="1"/>
    <xf numFmtId="0" fontId="11" fillId="0" borderId="0" xfId="0" applyFont="1"/>
    <xf numFmtId="49" fontId="4" fillId="5" borderId="3" xfId="0" applyNumberFormat="1" applyFont="1" applyFill="1" applyBorder="1" applyAlignment="1">
      <alignment vertical="center"/>
    </xf>
    <xf numFmtId="0" fontId="4" fillId="5" borderId="4" xfId="0" applyFont="1" applyFill="1" applyBorder="1" applyAlignment="1">
      <alignment vertical="center"/>
    </xf>
    <xf numFmtId="164" fontId="4" fillId="5" borderId="5" xfId="0" applyNumberFormat="1" applyFont="1" applyFill="1" applyBorder="1" applyAlignment="1">
      <alignment vertical="center"/>
    </xf>
    <xf numFmtId="49" fontId="4" fillId="3" borderId="6" xfId="0" applyNumberFormat="1" applyFont="1" applyFill="1" applyBorder="1" applyAlignment="1">
      <alignment vertical="center"/>
    </xf>
    <xf numFmtId="164" fontId="4" fillId="3" borderId="7" xfId="0" applyNumberFormat="1" applyFont="1" applyFill="1" applyBorder="1" applyAlignment="1">
      <alignment vertical="center"/>
    </xf>
    <xf numFmtId="49" fontId="4" fillId="5" borderId="6" xfId="0" applyNumberFormat="1" applyFont="1" applyFill="1" applyBorder="1" applyAlignment="1">
      <alignment vertical="center"/>
    </xf>
    <xf numFmtId="164" fontId="4" fillId="5" borderId="7" xfId="0" applyNumberFormat="1" applyFont="1" applyFill="1" applyBorder="1" applyAlignment="1">
      <alignment vertical="center"/>
    </xf>
    <xf numFmtId="49" fontId="4" fillId="5" borderId="8" xfId="0" applyNumberFormat="1" applyFont="1" applyFill="1" applyBorder="1" applyAlignment="1">
      <alignment vertical="center"/>
    </xf>
    <xf numFmtId="0" fontId="4" fillId="5" borderId="9" xfId="0" applyFont="1" applyFill="1" applyBorder="1" applyAlignment="1">
      <alignment vertical="center"/>
    </xf>
    <xf numFmtId="164" fontId="5" fillId="2" borderId="1" xfId="0" applyNumberFormat="1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164" fontId="6" fillId="2" borderId="1" xfId="0" applyNumberFormat="1" applyFont="1" applyFill="1" applyBorder="1" applyAlignment="1">
      <alignment vertical="center"/>
    </xf>
    <xf numFmtId="49" fontId="6" fillId="2" borderId="3" xfId="0" applyNumberFormat="1" applyFont="1" applyFill="1" applyBorder="1" applyAlignment="1">
      <alignment vertical="center"/>
    </xf>
    <xf numFmtId="0" fontId="8" fillId="2" borderId="4" xfId="0" applyFont="1" applyFill="1" applyBorder="1"/>
    <xf numFmtId="0" fontId="8" fillId="2" borderId="5" xfId="0" applyFont="1" applyFill="1" applyBorder="1"/>
    <xf numFmtId="49" fontId="8" fillId="2" borderId="6" xfId="0" applyNumberFormat="1" applyFont="1" applyFill="1" applyBorder="1" applyAlignment="1">
      <alignment vertical="center"/>
    </xf>
    <xf numFmtId="0" fontId="8" fillId="2" borderId="7" xfId="0" applyFont="1" applyFill="1" applyBorder="1"/>
    <xf numFmtId="49" fontId="8" fillId="2" borderId="8" xfId="0" applyNumberFormat="1" applyFont="1" applyFill="1" applyBorder="1" applyAlignment="1">
      <alignment vertical="center"/>
    </xf>
    <xf numFmtId="0" fontId="8" fillId="2" borderId="9" xfId="0" applyFont="1" applyFill="1" applyBorder="1"/>
    <xf numFmtId="0" fontId="8" fillId="2" borderId="10" xfId="0" applyFont="1" applyFill="1" applyBorder="1"/>
    <xf numFmtId="0" fontId="8" fillId="8" borderId="2" xfId="0" applyFont="1" applyFill="1" applyBorder="1"/>
    <xf numFmtId="49" fontId="6" fillId="7" borderId="2" xfId="0" applyNumberFormat="1" applyFont="1" applyFill="1" applyBorder="1" applyAlignment="1">
      <alignment vertical="center"/>
    </xf>
    <xf numFmtId="49" fontId="6" fillId="7" borderId="2" xfId="0" applyNumberFormat="1" applyFont="1" applyFill="1" applyBorder="1" applyAlignment="1">
      <alignment horizontal="center" vertical="center"/>
    </xf>
    <xf numFmtId="49" fontId="6" fillId="7" borderId="2" xfId="0" applyNumberFormat="1" applyFont="1" applyFill="1" applyBorder="1"/>
    <xf numFmtId="49" fontId="6" fillId="2" borderId="2" xfId="0" applyNumberFormat="1" applyFont="1" applyFill="1" applyBorder="1" applyAlignment="1">
      <alignment vertical="center"/>
    </xf>
    <xf numFmtId="3" fontId="6" fillId="2" borderId="2" xfId="0" applyNumberFormat="1" applyFont="1" applyFill="1" applyBorder="1" applyAlignment="1">
      <alignment vertical="center"/>
    </xf>
    <xf numFmtId="9" fontId="8" fillId="2" borderId="2" xfId="0" applyNumberFormat="1" applyFont="1" applyFill="1" applyBorder="1"/>
    <xf numFmtId="0" fontId="6" fillId="2" borderId="2" xfId="0" applyNumberFormat="1" applyFont="1" applyFill="1" applyBorder="1" applyAlignment="1">
      <alignment vertical="center"/>
    </xf>
    <xf numFmtId="165" fontId="6" fillId="2" borderId="2" xfId="0" applyNumberFormat="1" applyFont="1" applyFill="1" applyBorder="1" applyAlignment="1">
      <alignment vertical="center"/>
    </xf>
    <xf numFmtId="165" fontId="6" fillId="7" borderId="2" xfId="0" applyNumberFormat="1" applyFont="1" applyFill="1" applyBorder="1" applyAlignment="1">
      <alignment vertical="center"/>
    </xf>
    <xf numFmtId="9" fontId="6" fillId="7" borderId="2" xfId="0" applyNumberFormat="1" applyFont="1" applyFill="1" applyBorder="1" applyAlignment="1">
      <alignment vertical="center"/>
    </xf>
    <xf numFmtId="0" fontId="5" fillId="8" borderId="2" xfId="0" applyFont="1" applyFill="1" applyBorder="1" applyAlignment="1">
      <alignment vertical="center"/>
    </xf>
    <xf numFmtId="49" fontId="9" fillId="8" borderId="2" xfId="0" applyNumberFormat="1" applyFont="1" applyFill="1" applyBorder="1" applyAlignment="1">
      <alignment vertical="center"/>
    </xf>
    <xf numFmtId="0" fontId="6" fillId="7" borderId="2" xfId="0" applyNumberFormat="1" applyFont="1" applyFill="1" applyBorder="1" applyAlignment="1">
      <alignment vertical="center"/>
    </xf>
    <xf numFmtId="164" fontId="4" fillId="5" borderId="10" xfId="0" applyNumberFormat="1" applyFont="1" applyFill="1" applyBorder="1" applyAlignment="1">
      <alignment vertical="center"/>
    </xf>
    <xf numFmtId="49" fontId="15" fillId="9" borderId="2" xfId="0" applyNumberFormat="1" applyFont="1" applyFill="1" applyBorder="1" applyAlignment="1">
      <alignment horizontal="center" vertical="center"/>
    </xf>
    <xf numFmtId="49" fontId="15" fillId="9" borderId="2" xfId="0" applyNumberFormat="1" applyFont="1" applyFill="1" applyBorder="1" applyAlignment="1">
      <alignment horizontal="left" vertical="center"/>
    </xf>
    <xf numFmtId="49" fontId="15" fillId="9" borderId="2" xfId="0" applyNumberFormat="1" applyFont="1" applyFill="1" applyBorder="1" applyAlignment="1">
      <alignment horizontal="center" vertical="center" wrapText="1"/>
    </xf>
    <xf numFmtId="41" fontId="15" fillId="9" borderId="2" xfId="1" applyFont="1" applyFill="1" applyBorder="1" applyAlignment="1">
      <alignment horizontal="center" vertical="center" wrapText="1"/>
    </xf>
    <xf numFmtId="41" fontId="15" fillId="9" borderId="2" xfId="1" applyFont="1" applyFill="1" applyBorder="1" applyAlignment="1">
      <alignment horizontal="center" vertical="center"/>
    </xf>
    <xf numFmtId="164" fontId="0" fillId="0" borderId="1" xfId="0" applyNumberFormat="1" applyBorder="1"/>
    <xf numFmtId="49" fontId="9" fillId="8" borderId="2" xfId="0" applyNumberFormat="1" applyFont="1" applyFill="1" applyBorder="1" applyAlignment="1">
      <alignment vertical="center"/>
    </xf>
    <xf numFmtId="0" fontId="6" fillId="8" borderId="2" xfId="0" applyFont="1" applyFill="1" applyBorder="1" applyAlignment="1">
      <alignment vertical="center"/>
    </xf>
    <xf numFmtId="49" fontId="1" fillId="2" borderId="2" xfId="0" applyNumberFormat="1" applyFont="1" applyFill="1" applyBorder="1" applyAlignment="1">
      <alignment wrapText="1"/>
    </xf>
    <xf numFmtId="0" fontId="1" fillId="2" borderId="2" xfId="0" applyFont="1" applyFill="1" applyBorder="1" applyAlignment="1">
      <alignment wrapText="1"/>
    </xf>
    <xf numFmtId="49" fontId="4" fillId="3" borderId="2" xfId="0" applyNumberFormat="1" applyFont="1" applyFill="1" applyBorder="1" applyAlignment="1">
      <alignment wrapText="1"/>
    </xf>
    <xf numFmtId="0" fontId="4" fillId="4" borderId="2" xfId="0" applyFont="1" applyFill="1" applyBorder="1" applyAlignment="1">
      <alignment wrapText="1"/>
    </xf>
    <xf numFmtId="49" fontId="1" fillId="2" borderId="2" xfId="0" applyNumberFormat="1" applyFont="1" applyFill="1" applyBorder="1" applyAlignment="1"/>
    <xf numFmtId="0" fontId="1" fillId="2" borderId="2" xfId="0" applyFont="1" applyFill="1" applyBorder="1" applyAlignment="1"/>
    <xf numFmtId="49" fontId="10" fillId="3" borderId="11" xfId="0" applyNumberFormat="1" applyFont="1" applyFill="1" applyBorder="1" applyAlignment="1">
      <alignment horizontal="center" vertical="center"/>
    </xf>
    <xf numFmtId="0" fontId="10" fillId="4" borderId="12" xfId="0" applyFont="1" applyFill="1" applyBorder="1" applyAlignment="1">
      <alignment horizontal="center" vertical="center"/>
    </xf>
    <xf numFmtId="0" fontId="10" fillId="4" borderId="13" xfId="0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right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266699</xdr:colOff>
      <xdr:row>1</xdr:row>
      <xdr:rowOff>9525</xdr:rowOff>
    </xdr:from>
    <xdr:to>
      <xdr:col>6</xdr:col>
      <xdr:colOff>684944</xdr:colOff>
      <xdr:row>6</xdr:row>
      <xdr:rowOff>32106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699" y="202165"/>
          <a:ext cx="5951307" cy="9857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M75"/>
  <sheetViews>
    <sheetView showGridLines="0" tabSelected="1" zoomScaleNormal="100" workbookViewId="0">
      <selection activeCell="C13" sqref="C13"/>
    </sheetView>
  </sheetViews>
  <sheetFormatPr baseColWidth="10" defaultColWidth="10.85546875" defaultRowHeight="11.25" customHeight="1" x14ac:dyDescent="0.25"/>
  <cols>
    <col min="1" max="1" width="4.42578125" style="11" customWidth="1"/>
    <col min="2" max="2" width="23.28515625" style="30" customWidth="1"/>
    <col min="3" max="3" width="19.42578125" style="30" customWidth="1"/>
    <col min="4" max="4" width="8.5703125" style="30" customWidth="1"/>
    <col min="5" max="5" width="14.42578125" style="30" customWidth="1"/>
    <col min="6" max="6" width="12.85546875" style="30" customWidth="1"/>
    <col min="7" max="7" width="12.42578125" style="30" customWidth="1"/>
    <col min="8" max="8" width="10.85546875" style="11" customWidth="1"/>
    <col min="9" max="247" width="10.85546875" style="1" customWidth="1"/>
  </cols>
  <sheetData>
    <row r="1" spans="1:7" ht="15" customHeight="1" x14ac:dyDescent="0.25">
      <c r="A1" s="2"/>
      <c r="B1" s="12"/>
      <c r="C1" s="12"/>
      <c r="D1" s="12"/>
      <c r="E1" s="12"/>
      <c r="F1" s="12"/>
      <c r="G1" s="12"/>
    </row>
    <row r="2" spans="1:7" ht="15" customHeight="1" x14ac:dyDescent="0.25">
      <c r="A2" s="2"/>
      <c r="B2" s="12"/>
      <c r="C2" s="12"/>
      <c r="D2" s="12"/>
      <c r="E2" s="12"/>
      <c r="F2" s="12"/>
      <c r="G2" s="12"/>
    </row>
    <row r="3" spans="1:7" ht="15" customHeight="1" x14ac:dyDescent="0.25">
      <c r="A3" s="2"/>
      <c r="B3" s="12"/>
      <c r="C3" s="12"/>
      <c r="D3" s="12"/>
      <c r="E3" s="12"/>
      <c r="F3" s="12"/>
      <c r="G3" s="12"/>
    </row>
    <row r="4" spans="1:7" ht="15" customHeight="1" x14ac:dyDescent="0.25">
      <c r="A4" s="2"/>
      <c r="B4" s="12"/>
      <c r="C4" s="12"/>
      <c r="D4" s="12"/>
      <c r="E4" s="12"/>
      <c r="F4" s="12"/>
      <c r="G4" s="12"/>
    </row>
    <row r="5" spans="1:7" ht="15" customHeight="1" x14ac:dyDescent="0.25">
      <c r="A5" s="2"/>
      <c r="B5" s="12"/>
      <c r="C5" s="12"/>
      <c r="D5" s="12"/>
      <c r="E5" s="12"/>
      <c r="F5" s="12"/>
      <c r="G5" s="12"/>
    </row>
    <row r="6" spans="1:7" ht="15" customHeight="1" x14ac:dyDescent="0.25">
      <c r="A6" s="2"/>
      <c r="B6" s="12"/>
      <c r="C6" s="12"/>
      <c r="D6" s="12"/>
      <c r="E6" s="12"/>
      <c r="F6" s="12"/>
      <c r="G6" s="12"/>
    </row>
    <row r="7" spans="1:7" ht="15" customHeight="1" x14ac:dyDescent="0.25">
      <c r="A7" s="2"/>
      <c r="B7" s="12"/>
      <c r="C7" s="12"/>
      <c r="D7" s="12"/>
      <c r="E7" s="12"/>
      <c r="F7" s="12"/>
      <c r="G7" s="12"/>
    </row>
    <row r="8" spans="1:7" ht="12" customHeight="1" x14ac:dyDescent="0.25">
      <c r="A8" s="2"/>
      <c r="B8" s="31" t="s">
        <v>0</v>
      </c>
      <c r="C8" s="32" t="s">
        <v>1</v>
      </c>
      <c r="D8" s="12"/>
      <c r="E8" s="101" t="s">
        <v>2</v>
      </c>
      <c r="F8" s="102"/>
      <c r="G8" s="33">
        <v>2500</v>
      </c>
    </row>
    <row r="9" spans="1:7" ht="15" x14ac:dyDescent="0.25">
      <c r="A9" s="2"/>
      <c r="B9" s="6" t="s">
        <v>3</v>
      </c>
      <c r="C9" s="7" t="s">
        <v>4</v>
      </c>
      <c r="D9" s="12"/>
      <c r="E9" s="99" t="s">
        <v>5</v>
      </c>
      <c r="F9" s="100"/>
      <c r="G9" s="8" t="s">
        <v>6</v>
      </c>
    </row>
    <row r="10" spans="1:7" ht="15" x14ac:dyDescent="0.25">
      <c r="A10" s="2"/>
      <c r="B10" s="6" t="s">
        <v>7</v>
      </c>
      <c r="C10" s="8" t="s">
        <v>8</v>
      </c>
      <c r="D10" s="12"/>
      <c r="E10" s="99" t="s">
        <v>9</v>
      </c>
      <c r="F10" s="100"/>
      <c r="G10" s="34">
        <v>500</v>
      </c>
    </row>
    <row r="11" spans="1:7" ht="11.25" customHeight="1" x14ac:dyDescent="0.25">
      <c r="A11" s="2"/>
      <c r="B11" s="6" t="s">
        <v>10</v>
      </c>
      <c r="C11" s="7" t="s">
        <v>11</v>
      </c>
      <c r="D11" s="12"/>
      <c r="E11" s="35" t="s">
        <v>12</v>
      </c>
      <c r="F11" s="36"/>
      <c r="G11" s="5">
        <f>(G8*G10)</f>
        <v>1250000</v>
      </c>
    </row>
    <row r="12" spans="1:7" ht="24.75" customHeight="1" x14ac:dyDescent="0.25">
      <c r="A12" s="2"/>
      <c r="B12" s="6" t="s">
        <v>13</v>
      </c>
      <c r="C12" s="7" t="s">
        <v>87</v>
      </c>
      <c r="D12" s="12"/>
      <c r="E12" s="99" t="s">
        <v>14</v>
      </c>
      <c r="F12" s="100"/>
      <c r="G12" s="9" t="s">
        <v>15</v>
      </c>
    </row>
    <row r="13" spans="1:7" ht="38.25" x14ac:dyDescent="0.25">
      <c r="A13" s="2"/>
      <c r="B13" s="6" t="s">
        <v>16</v>
      </c>
      <c r="C13" s="7" t="s">
        <v>88</v>
      </c>
      <c r="D13" s="12"/>
      <c r="E13" s="99" t="s">
        <v>17</v>
      </c>
      <c r="F13" s="100"/>
      <c r="G13" s="8" t="s">
        <v>18</v>
      </c>
    </row>
    <row r="14" spans="1:7" ht="14.25" customHeight="1" x14ac:dyDescent="0.25">
      <c r="A14" s="2"/>
      <c r="B14" s="6" t="s">
        <v>19</v>
      </c>
      <c r="C14" s="108" t="s">
        <v>86</v>
      </c>
      <c r="D14" s="12"/>
      <c r="E14" s="103" t="s">
        <v>20</v>
      </c>
      <c r="F14" s="104"/>
      <c r="G14" s="9" t="s">
        <v>21</v>
      </c>
    </row>
    <row r="15" spans="1:7" ht="12" customHeight="1" x14ac:dyDescent="0.25">
      <c r="A15" s="2"/>
      <c r="B15" s="23"/>
      <c r="C15" s="24"/>
      <c r="D15" s="12"/>
      <c r="E15" s="12"/>
      <c r="F15" s="12"/>
      <c r="G15" s="25"/>
    </row>
    <row r="16" spans="1:7" ht="12" customHeight="1" x14ac:dyDescent="0.25">
      <c r="A16" s="2"/>
      <c r="B16" s="105" t="s">
        <v>22</v>
      </c>
      <c r="C16" s="106"/>
      <c r="D16" s="106"/>
      <c r="E16" s="106"/>
      <c r="F16" s="106"/>
      <c r="G16" s="107"/>
    </row>
    <row r="17" spans="1:7" ht="12" customHeight="1" x14ac:dyDescent="0.25">
      <c r="A17" s="2"/>
      <c r="B17" s="12"/>
      <c r="C17" s="26"/>
      <c r="D17" s="26"/>
      <c r="E17" s="26"/>
      <c r="F17" s="12"/>
      <c r="G17" s="12"/>
    </row>
    <row r="18" spans="1:7" ht="12" customHeight="1" x14ac:dyDescent="0.25">
      <c r="A18" s="2"/>
      <c r="B18" s="37" t="s">
        <v>23</v>
      </c>
      <c r="C18" s="13"/>
      <c r="D18" s="13"/>
      <c r="E18" s="13"/>
      <c r="F18" s="13"/>
      <c r="G18" s="13"/>
    </row>
    <row r="19" spans="1:7" ht="24" customHeight="1" x14ac:dyDescent="0.25">
      <c r="A19" s="2"/>
      <c r="B19" s="38" t="s">
        <v>24</v>
      </c>
      <c r="C19" s="38" t="s">
        <v>25</v>
      </c>
      <c r="D19" s="38" t="s">
        <v>26</v>
      </c>
      <c r="E19" s="38" t="s">
        <v>27</v>
      </c>
      <c r="F19" s="38" t="s">
        <v>28</v>
      </c>
      <c r="G19" s="38" t="s">
        <v>29</v>
      </c>
    </row>
    <row r="20" spans="1:7" ht="14.1" customHeight="1" x14ac:dyDescent="0.25">
      <c r="A20" s="2"/>
      <c r="B20" s="3" t="s">
        <v>30</v>
      </c>
      <c r="C20" s="4" t="s">
        <v>31</v>
      </c>
      <c r="D20" s="10">
        <v>3</v>
      </c>
      <c r="E20" s="4" t="s">
        <v>32</v>
      </c>
      <c r="F20" s="5">
        <v>35000</v>
      </c>
      <c r="G20" s="5">
        <f>(D20*F20)</f>
        <v>105000</v>
      </c>
    </row>
    <row r="21" spans="1:7" ht="14.1" customHeight="1" x14ac:dyDescent="0.25">
      <c r="A21" s="2"/>
      <c r="B21" s="3" t="s">
        <v>33</v>
      </c>
      <c r="C21" s="4" t="s">
        <v>31</v>
      </c>
      <c r="D21" s="10">
        <v>2</v>
      </c>
      <c r="E21" s="4" t="s">
        <v>34</v>
      </c>
      <c r="F21" s="5">
        <v>35000</v>
      </c>
      <c r="G21" s="5">
        <f>(D21*F21)</f>
        <v>70000</v>
      </c>
    </row>
    <row r="22" spans="1:7" ht="14.1" customHeight="1" x14ac:dyDescent="0.25">
      <c r="A22" s="2"/>
      <c r="B22" s="3" t="s">
        <v>35</v>
      </c>
      <c r="C22" s="4" t="s">
        <v>31</v>
      </c>
      <c r="D22" s="10">
        <v>2</v>
      </c>
      <c r="E22" s="4" t="s">
        <v>18</v>
      </c>
      <c r="F22" s="5">
        <v>35000</v>
      </c>
      <c r="G22" s="5">
        <f t="shared" ref="G22" si="0">(D22*F22)</f>
        <v>70000</v>
      </c>
    </row>
    <row r="23" spans="1:7" ht="12.75" customHeight="1" x14ac:dyDescent="0.25">
      <c r="A23" s="2"/>
      <c r="B23" s="39" t="s">
        <v>36</v>
      </c>
      <c r="C23" s="40"/>
      <c r="D23" s="40"/>
      <c r="E23" s="40"/>
      <c r="F23" s="41"/>
      <c r="G23" s="42">
        <f>SUM(G20:G22)</f>
        <v>245000</v>
      </c>
    </row>
    <row r="24" spans="1:7" ht="12" customHeight="1" x14ac:dyDescent="0.25">
      <c r="A24" s="2"/>
      <c r="B24" s="12"/>
      <c r="C24" s="12"/>
      <c r="D24" s="12"/>
      <c r="E24" s="12"/>
      <c r="F24" s="15"/>
      <c r="G24" s="15"/>
    </row>
    <row r="25" spans="1:7" ht="12" customHeight="1" x14ac:dyDescent="0.25">
      <c r="A25" s="2"/>
      <c r="B25" s="37" t="s">
        <v>37</v>
      </c>
      <c r="C25" s="14"/>
      <c r="D25" s="14"/>
      <c r="E25" s="14"/>
      <c r="F25" s="13"/>
      <c r="G25" s="13"/>
    </row>
    <row r="26" spans="1:7" ht="24" customHeight="1" x14ac:dyDescent="0.25">
      <c r="A26" s="2"/>
      <c r="B26" s="43" t="s">
        <v>24</v>
      </c>
      <c r="C26" s="38" t="s">
        <v>25</v>
      </c>
      <c r="D26" s="38" t="s">
        <v>26</v>
      </c>
      <c r="E26" s="43" t="s">
        <v>27</v>
      </c>
      <c r="F26" s="38" t="s">
        <v>28</v>
      </c>
      <c r="G26" s="43" t="s">
        <v>29</v>
      </c>
    </row>
    <row r="27" spans="1:7" ht="12" customHeight="1" x14ac:dyDescent="0.25">
      <c r="A27" s="2"/>
      <c r="B27" s="44" t="s">
        <v>38</v>
      </c>
      <c r="C27" s="45"/>
      <c r="D27" s="45"/>
      <c r="E27" s="45"/>
      <c r="F27" s="46"/>
      <c r="G27" s="46"/>
    </row>
    <row r="28" spans="1:7" ht="12" customHeight="1" x14ac:dyDescent="0.25">
      <c r="A28" s="2"/>
      <c r="B28" s="39" t="s">
        <v>39</v>
      </c>
      <c r="C28" s="40"/>
      <c r="D28" s="40"/>
      <c r="E28" s="40"/>
      <c r="F28" s="41"/>
      <c r="G28" s="41"/>
    </row>
    <row r="29" spans="1:7" ht="12" customHeight="1" x14ac:dyDescent="0.25">
      <c r="A29" s="2"/>
      <c r="B29" s="12"/>
      <c r="C29" s="12"/>
      <c r="D29" s="12"/>
      <c r="E29" s="12"/>
      <c r="F29" s="15"/>
      <c r="G29" s="15"/>
    </row>
    <row r="30" spans="1:7" ht="12" customHeight="1" x14ac:dyDescent="0.25">
      <c r="A30" s="2"/>
      <c r="B30" s="37" t="s">
        <v>40</v>
      </c>
      <c r="C30" s="14"/>
      <c r="D30" s="14"/>
      <c r="E30" s="14"/>
      <c r="F30" s="13"/>
      <c r="G30" s="13"/>
    </row>
    <row r="31" spans="1:7" ht="24" customHeight="1" x14ac:dyDescent="0.25">
      <c r="A31" s="2"/>
      <c r="B31" s="43" t="s">
        <v>24</v>
      </c>
      <c r="C31" s="43" t="s">
        <v>25</v>
      </c>
      <c r="D31" s="38" t="s">
        <v>26</v>
      </c>
      <c r="E31" s="43" t="s">
        <v>27</v>
      </c>
      <c r="F31" s="38" t="s">
        <v>28</v>
      </c>
      <c r="G31" s="43" t="s">
        <v>29</v>
      </c>
    </row>
    <row r="32" spans="1:7" ht="12.75" customHeight="1" x14ac:dyDescent="0.25">
      <c r="A32" s="2"/>
      <c r="B32" s="3" t="s">
        <v>41</v>
      </c>
      <c r="C32" s="4" t="s">
        <v>31</v>
      </c>
      <c r="D32" s="10">
        <v>3</v>
      </c>
      <c r="E32" s="4" t="s">
        <v>32</v>
      </c>
      <c r="F32" s="5">
        <v>35000</v>
      </c>
      <c r="G32" s="5">
        <f>F32*D32</f>
        <v>105000</v>
      </c>
    </row>
    <row r="33" spans="1:247" ht="12.75" customHeight="1" x14ac:dyDescent="0.25">
      <c r="A33" s="2"/>
      <c r="B33" s="39" t="s">
        <v>42</v>
      </c>
      <c r="C33" s="40"/>
      <c r="D33" s="40"/>
      <c r="E33" s="40"/>
      <c r="F33" s="41"/>
      <c r="G33" s="42">
        <f>SUM(G32:G32)</f>
        <v>105000</v>
      </c>
    </row>
    <row r="34" spans="1:247" ht="12" customHeight="1" x14ac:dyDescent="0.25">
      <c r="A34" s="2"/>
      <c r="B34" s="12"/>
      <c r="C34" s="12"/>
      <c r="D34" s="12"/>
      <c r="E34" s="12"/>
      <c r="F34" s="15"/>
      <c r="G34" s="15"/>
    </row>
    <row r="35" spans="1:247" ht="12" customHeight="1" x14ac:dyDescent="0.25">
      <c r="A35" s="2"/>
      <c r="B35" s="37" t="s">
        <v>43</v>
      </c>
      <c r="C35" s="14"/>
      <c r="D35" s="14"/>
      <c r="E35" s="14"/>
      <c r="F35" s="13"/>
      <c r="G35" s="13"/>
    </row>
    <row r="36" spans="1:247" ht="24" customHeight="1" x14ac:dyDescent="0.25">
      <c r="A36" s="2"/>
      <c r="B36" s="38" t="s">
        <v>44</v>
      </c>
      <c r="C36" s="38" t="s">
        <v>45</v>
      </c>
      <c r="D36" s="38" t="s">
        <v>46</v>
      </c>
      <c r="E36" s="38" t="s">
        <v>27</v>
      </c>
      <c r="F36" s="38" t="s">
        <v>28</v>
      </c>
      <c r="G36" s="38" t="s">
        <v>29</v>
      </c>
    </row>
    <row r="37" spans="1:247" ht="12.75" customHeight="1" x14ac:dyDescent="0.25">
      <c r="A37" s="2"/>
      <c r="B37" s="35" t="s">
        <v>47</v>
      </c>
      <c r="C37" s="47" t="s">
        <v>48</v>
      </c>
      <c r="D37" s="48">
        <v>15</v>
      </c>
      <c r="E37" s="47" t="s">
        <v>32</v>
      </c>
      <c r="F37" s="33">
        <v>1350</v>
      </c>
      <c r="G37" s="33">
        <f>(D37*F37)</f>
        <v>20250</v>
      </c>
    </row>
    <row r="38" spans="1:247" ht="13.5" customHeight="1" x14ac:dyDescent="0.25">
      <c r="A38" s="2"/>
      <c r="B38" s="39" t="s">
        <v>49</v>
      </c>
      <c r="C38" s="40"/>
      <c r="D38" s="40"/>
      <c r="E38" s="40"/>
      <c r="F38" s="41"/>
      <c r="G38" s="42">
        <f>SUM(G37:G37)</f>
        <v>20250</v>
      </c>
    </row>
    <row r="39" spans="1:247" ht="12" customHeight="1" x14ac:dyDescent="0.25">
      <c r="A39" s="2"/>
      <c r="B39" s="12"/>
      <c r="C39" s="12"/>
      <c r="D39" s="12"/>
      <c r="E39" s="27"/>
      <c r="F39" s="15"/>
      <c r="G39" s="15"/>
    </row>
    <row r="40" spans="1:247" ht="12" customHeight="1" x14ac:dyDescent="0.25">
      <c r="A40" s="2"/>
      <c r="B40" s="37" t="s">
        <v>50</v>
      </c>
      <c r="C40" s="14"/>
      <c r="D40" s="14"/>
      <c r="E40" s="14"/>
      <c r="F40" s="13"/>
      <c r="G40" s="13"/>
    </row>
    <row r="41" spans="1:247" ht="24" customHeight="1" x14ac:dyDescent="0.25">
      <c r="A41" s="2"/>
      <c r="B41" s="43" t="s">
        <v>51</v>
      </c>
      <c r="C41" s="38" t="s">
        <v>45</v>
      </c>
      <c r="D41" s="38" t="s">
        <v>46</v>
      </c>
      <c r="E41" s="43" t="s">
        <v>27</v>
      </c>
      <c r="F41" s="38" t="s">
        <v>28</v>
      </c>
      <c r="G41" s="43" t="s">
        <v>29</v>
      </c>
    </row>
    <row r="42" spans="1:247" ht="15.75" customHeight="1" x14ac:dyDescent="0.25">
      <c r="A42" s="2"/>
      <c r="B42" s="92" t="s">
        <v>52</v>
      </c>
      <c r="C42" s="93" t="s">
        <v>53</v>
      </c>
      <c r="D42" s="93" t="s">
        <v>54</v>
      </c>
      <c r="E42" s="91" t="s">
        <v>18</v>
      </c>
      <c r="F42" s="94">
        <v>120000</v>
      </c>
      <c r="G42" s="95">
        <f>F42*D42</f>
        <v>120000</v>
      </c>
    </row>
    <row r="43" spans="1:247" ht="15.75" customHeight="1" x14ac:dyDescent="0.25">
      <c r="A43" s="2"/>
      <c r="B43" s="92" t="s">
        <v>55</v>
      </c>
      <c r="C43" s="93" t="s">
        <v>56</v>
      </c>
      <c r="D43" s="93" t="s">
        <v>57</v>
      </c>
      <c r="E43" s="91" t="s">
        <v>18</v>
      </c>
      <c r="F43" s="94">
        <v>185</v>
      </c>
      <c r="G43" s="95">
        <f>F43*D43</f>
        <v>18500</v>
      </c>
    </row>
    <row r="44" spans="1:247" ht="12.75" customHeight="1" x14ac:dyDescent="0.25">
      <c r="A44" s="2"/>
      <c r="B44" s="3" t="s">
        <v>58</v>
      </c>
      <c r="C44" s="47" t="s">
        <v>56</v>
      </c>
      <c r="D44" s="49">
        <v>5</v>
      </c>
      <c r="E44" s="4" t="s">
        <v>32</v>
      </c>
      <c r="F44" s="33">
        <v>12000</v>
      </c>
      <c r="G44" s="33">
        <f>F44*D44</f>
        <v>60000</v>
      </c>
    </row>
    <row r="45" spans="1:247" s="55" customFormat="1" ht="13.5" customHeight="1" x14ac:dyDescent="0.25">
      <c r="A45" s="50"/>
      <c r="B45" s="39" t="s">
        <v>59</v>
      </c>
      <c r="C45" s="51"/>
      <c r="D45" s="51"/>
      <c r="E45" s="51"/>
      <c r="F45" s="52"/>
      <c r="G45" s="42">
        <f>SUM(G42:G44)</f>
        <v>198500</v>
      </c>
      <c r="H45" s="53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  <c r="BI45" s="54"/>
      <c r="BJ45" s="54"/>
      <c r="BK45" s="54"/>
      <c r="BL45" s="54"/>
      <c r="BM45" s="54"/>
      <c r="BN45" s="54"/>
      <c r="BO45" s="54"/>
      <c r="BP45" s="54"/>
      <c r="BQ45" s="54"/>
      <c r="BR45" s="54"/>
      <c r="BS45" s="54"/>
      <c r="BT45" s="54"/>
      <c r="BU45" s="54"/>
      <c r="BV45" s="54"/>
      <c r="BW45" s="54"/>
      <c r="BX45" s="54"/>
      <c r="BY45" s="54"/>
      <c r="BZ45" s="54"/>
      <c r="CA45" s="54"/>
      <c r="CB45" s="54"/>
      <c r="CC45" s="54"/>
      <c r="CD45" s="54"/>
      <c r="CE45" s="54"/>
      <c r="CF45" s="54"/>
      <c r="CG45" s="54"/>
      <c r="CH45" s="54"/>
      <c r="CI45" s="54"/>
      <c r="CJ45" s="54"/>
      <c r="CK45" s="54"/>
      <c r="CL45" s="54"/>
      <c r="CM45" s="54"/>
      <c r="CN45" s="54"/>
      <c r="CO45" s="54"/>
      <c r="CP45" s="54"/>
      <c r="CQ45" s="54"/>
      <c r="CR45" s="54"/>
      <c r="CS45" s="54"/>
      <c r="CT45" s="54"/>
      <c r="CU45" s="54"/>
      <c r="CV45" s="54"/>
      <c r="CW45" s="54"/>
      <c r="CX45" s="54"/>
      <c r="CY45" s="54"/>
      <c r="CZ45" s="54"/>
      <c r="DA45" s="54"/>
      <c r="DB45" s="54"/>
      <c r="DC45" s="54"/>
      <c r="DD45" s="54"/>
      <c r="DE45" s="54"/>
      <c r="DF45" s="54"/>
      <c r="DG45" s="54"/>
      <c r="DH45" s="54"/>
      <c r="DI45" s="54"/>
      <c r="DJ45" s="54"/>
      <c r="DK45" s="54"/>
      <c r="DL45" s="54"/>
      <c r="DM45" s="54"/>
      <c r="DN45" s="54"/>
      <c r="DO45" s="54"/>
      <c r="DP45" s="54"/>
      <c r="DQ45" s="54"/>
      <c r="DR45" s="54"/>
      <c r="DS45" s="54"/>
      <c r="DT45" s="54"/>
      <c r="DU45" s="54"/>
      <c r="DV45" s="54"/>
      <c r="DW45" s="54"/>
      <c r="DX45" s="54"/>
      <c r="DY45" s="54"/>
      <c r="DZ45" s="54"/>
      <c r="EA45" s="54"/>
      <c r="EB45" s="54"/>
      <c r="EC45" s="54"/>
      <c r="ED45" s="54"/>
      <c r="EE45" s="54"/>
      <c r="EF45" s="54"/>
      <c r="EG45" s="54"/>
      <c r="EH45" s="54"/>
      <c r="EI45" s="54"/>
      <c r="EJ45" s="54"/>
      <c r="EK45" s="54"/>
      <c r="EL45" s="54"/>
      <c r="EM45" s="54"/>
      <c r="EN45" s="54"/>
      <c r="EO45" s="54"/>
      <c r="EP45" s="54"/>
      <c r="EQ45" s="54"/>
      <c r="ER45" s="54"/>
      <c r="ES45" s="54"/>
      <c r="ET45" s="54"/>
      <c r="EU45" s="54"/>
      <c r="EV45" s="54"/>
      <c r="EW45" s="54"/>
      <c r="EX45" s="54"/>
      <c r="EY45" s="54"/>
      <c r="EZ45" s="54"/>
      <c r="FA45" s="54"/>
      <c r="FB45" s="54"/>
      <c r="FC45" s="54"/>
      <c r="FD45" s="54"/>
      <c r="FE45" s="54"/>
      <c r="FF45" s="54"/>
      <c r="FG45" s="54"/>
      <c r="FH45" s="54"/>
      <c r="FI45" s="54"/>
      <c r="FJ45" s="54"/>
      <c r="FK45" s="54"/>
      <c r="FL45" s="54"/>
      <c r="FM45" s="54"/>
      <c r="FN45" s="54"/>
      <c r="FO45" s="54"/>
      <c r="FP45" s="54"/>
      <c r="FQ45" s="54"/>
      <c r="FR45" s="54"/>
      <c r="FS45" s="54"/>
      <c r="FT45" s="54"/>
      <c r="FU45" s="54"/>
      <c r="FV45" s="54"/>
      <c r="FW45" s="54"/>
      <c r="FX45" s="54"/>
      <c r="FY45" s="54"/>
      <c r="FZ45" s="54"/>
      <c r="GA45" s="54"/>
      <c r="GB45" s="54"/>
      <c r="GC45" s="54"/>
      <c r="GD45" s="54"/>
      <c r="GE45" s="54"/>
      <c r="GF45" s="54"/>
      <c r="GG45" s="54"/>
      <c r="GH45" s="54"/>
      <c r="GI45" s="54"/>
      <c r="GJ45" s="54"/>
      <c r="GK45" s="54"/>
      <c r="GL45" s="54"/>
      <c r="GM45" s="54"/>
      <c r="GN45" s="54"/>
      <c r="GO45" s="54"/>
      <c r="GP45" s="54"/>
      <c r="GQ45" s="54"/>
      <c r="GR45" s="54"/>
      <c r="GS45" s="54"/>
      <c r="GT45" s="54"/>
      <c r="GU45" s="54"/>
      <c r="GV45" s="54"/>
      <c r="GW45" s="54"/>
      <c r="GX45" s="54"/>
      <c r="GY45" s="54"/>
      <c r="GZ45" s="54"/>
      <c r="HA45" s="54"/>
      <c r="HB45" s="54"/>
      <c r="HC45" s="54"/>
      <c r="HD45" s="54"/>
      <c r="HE45" s="54"/>
      <c r="HF45" s="54"/>
      <c r="HG45" s="54"/>
      <c r="HH45" s="54"/>
      <c r="HI45" s="54"/>
      <c r="HJ45" s="54"/>
      <c r="HK45" s="54"/>
      <c r="HL45" s="54"/>
      <c r="HM45" s="54"/>
      <c r="HN45" s="54"/>
      <c r="HO45" s="54"/>
      <c r="HP45" s="54"/>
      <c r="HQ45" s="54"/>
      <c r="HR45" s="54"/>
      <c r="HS45" s="54"/>
      <c r="HT45" s="54"/>
      <c r="HU45" s="54"/>
      <c r="HV45" s="54"/>
      <c r="HW45" s="54"/>
      <c r="HX45" s="54"/>
      <c r="HY45" s="54"/>
      <c r="HZ45" s="54"/>
      <c r="IA45" s="54"/>
      <c r="IB45" s="54"/>
      <c r="IC45" s="54"/>
      <c r="ID45" s="54"/>
      <c r="IE45" s="54"/>
      <c r="IF45" s="54"/>
      <c r="IG45" s="54"/>
      <c r="IH45" s="54"/>
      <c r="II45" s="54"/>
      <c r="IJ45" s="54"/>
      <c r="IK45" s="54"/>
      <c r="IL45" s="54"/>
      <c r="IM45" s="54"/>
    </row>
    <row r="46" spans="1:247" ht="12" customHeight="1" x14ac:dyDescent="0.25">
      <c r="A46" s="2"/>
      <c r="B46" s="12"/>
      <c r="C46" s="12"/>
      <c r="D46" s="12"/>
      <c r="E46" s="12"/>
      <c r="F46" s="15"/>
      <c r="G46" s="15"/>
    </row>
    <row r="47" spans="1:247" ht="12" customHeight="1" x14ac:dyDescent="0.25">
      <c r="A47" s="2"/>
      <c r="B47" s="56" t="s">
        <v>60</v>
      </c>
      <c r="C47" s="57"/>
      <c r="D47" s="57"/>
      <c r="E47" s="57"/>
      <c r="F47" s="57"/>
      <c r="G47" s="58">
        <f>G23+G33+G38+G45</f>
        <v>568750</v>
      </c>
    </row>
    <row r="48" spans="1:247" ht="12" customHeight="1" x14ac:dyDescent="0.25">
      <c r="A48" s="2"/>
      <c r="B48" s="59" t="s">
        <v>61</v>
      </c>
      <c r="C48" s="29"/>
      <c r="D48" s="29"/>
      <c r="E48" s="29"/>
      <c r="F48" s="29"/>
      <c r="G48" s="60">
        <f>G47*0.05</f>
        <v>28437.5</v>
      </c>
    </row>
    <row r="49" spans="1:8" ht="12" customHeight="1" x14ac:dyDescent="0.25">
      <c r="A49" s="2"/>
      <c r="B49" s="61" t="s">
        <v>62</v>
      </c>
      <c r="C49" s="28"/>
      <c r="D49" s="28"/>
      <c r="E49" s="28"/>
      <c r="F49" s="28"/>
      <c r="G49" s="62">
        <f>G48+G47</f>
        <v>597187.5</v>
      </c>
      <c r="H49" s="96"/>
    </row>
    <row r="50" spans="1:8" ht="12" customHeight="1" x14ac:dyDescent="0.25">
      <c r="A50" s="2"/>
      <c r="B50" s="59" t="s">
        <v>63</v>
      </c>
      <c r="C50" s="29"/>
      <c r="D50" s="29"/>
      <c r="E50" s="29"/>
      <c r="F50" s="29"/>
      <c r="G50" s="60">
        <f>G11</f>
        <v>1250000</v>
      </c>
    </row>
    <row r="51" spans="1:8" ht="12" customHeight="1" x14ac:dyDescent="0.25">
      <c r="A51" s="2"/>
      <c r="B51" s="63" t="s">
        <v>64</v>
      </c>
      <c r="C51" s="64"/>
      <c r="D51" s="64"/>
      <c r="E51" s="64"/>
      <c r="F51" s="64"/>
      <c r="G51" s="90">
        <f>G50-G49</f>
        <v>652812.5</v>
      </c>
    </row>
    <row r="52" spans="1:8" ht="12" customHeight="1" x14ac:dyDescent="0.25">
      <c r="A52" s="2"/>
      <c r="B52" s="18" t="s">
        <v>65</v>
      </c>
      <c r="C52" s="16"/>
      <c r="D52" s="16"/>
      <c r="E52" s="16"/>
      <c r="F52" s="16"/>
      <c r="G52" s="65"/>
    </row>
    <row r="53" spans="1:8" ht="12.75" customHeight="1" x14ac:dyDescent="0.25">
      <c r="A53" s="2"/>
      <c r="B53" s="19"/>
      <c r="C53" s="16"/>
      <c r="D53" s="16"/>
      <c r="E53" s="16"/>
      <c r="F53" s="16"/>
      <c r="G53" s="65"/>
    </row>
    <row r="54" spans="1:8" ht="12" customHeight="1" x14ac:dyDescent="0.25">
      <c r="A54" s="2"/>
      <c r="B54" s="68" t="s">
        <v>66</v>
      </c>
      <c r="C54" s="69"/>
      <c r="D54" s="69"/>
      <c r="E54" s="69"/>
      <c r="F54" s="70"/>
      <c r="G54" s="65"/>
    </row>
    <row r="55" spans="1:8" ht="12" customHeight="1" x14ac:dyDescent="0.25">
      <c r="A55" s="2"/>
      <c r="B55" s="71" t="s">
        <v>67</v>
      </c>
      <c r="C55" s="17"/>
      <c r="D55" s="17"/>
      <c r="E55" s="17"/>
      <c r="F55" s="72"/>
      <c r="G55" s="65"/>
    </row>
    <row r="56" spans="1:8" ht="12" customHeight="1" x14ac:dyDescent="0.25">
      <c r="A56" s="2"/>
      <c r="B56" s="71" t="s">
        <v>68</v>
      </c>
      <c r="C56" s="17"/>
      <c r="D56" s="17"/>
      <c r="E56" s="17"/>
      <c r="F56" s="72"/>
      <c r="G56" s="65"/>
    </row>
    <row r="57" spans="1:8" ht="12" customHeight="1" x14ac:dyDescent="0.25">
      <c r="A57" s="2"/>
      <c r="B57" s="71" t="s">
        <v>69</v>
      </c>
      <c r="C57" s="17"/>
      <c r="D57" s="17"/>
      <c r="E57" s="17"/>
      <c r="F57" s="72"/>
      <c r="G57" s="65"/>
    </row>
    <row r="58" spans="1:8" ht="12" customHeight="1" x14ac:dyDescent="0.25">
      <c r="A58" s="2"/>
      <c r="B58" s="71" t="s">
        <v>70</v>
      </c>
      <c r="C58" s="17"/>
      <c r="D58" s="17"/>
      <c r="E58" s="17"/>
      <c r="F58" s="72"/>
      <c r="G58" s="65"/>
    </row>
    <row r="59" spans="1:8" ht="12" customHeight="1" x14ac:dyDescent="0.25">
      <c r="A59" s="2"/>
      <c r="B59" s="71" t="s">
        <v>71</v>
      </c>
      <c r="C59" s="17"/>
      <c r="D59" s="17"/>
      <c r="E59" s="17"/>
      <c r="F59" s="72"/>
      <c r="G59" s="65"/>
    </row>
    <row r="60" spans="1:8" ht="12.75" customHeight="1" x14ac:dyDescent="0.25">
      <c r="A60" s="2"/>
      <c r="B60" s="73" t="s">
        <v>72</v>
      </c>
      <c r="C60" s="74"/>
      <c r="D60" s="74"/>
      <c r="E60" s="74"/>
      <c r="F60" s="75"/>
      <c r="G60" s="65"/>
    </row>
    <row r="61" spans="1:8" ht="12.75" customHeight="1" x14ac:dyDescent="0.25">
      <c r="A61" s="2"/>
      <c r="B61" s="19"/>
      <c r="C61" s="17"/>
      <c r="D61" s="17"/>
      <c r="E61" s="17"/>
      <c r="F61" s="17"/>
      <c r="G61" s="65"/>
    </row>
    <row r="62" spans="1:8" ht="15" customHeight="1" x14ac:dyDescent="0.25">
      <c r="A62" s="2"/>
      <c r="B62" s="97" t="s">
        <v>73</v>
      </c>
      <c r="C62" s="98"/>
      <c r="D62" s="76"/>
      <c r="E62" s="20"/>
      <c r="F62" s="20"/>
      <c r="G62" s="65"/>
    </row>
    <row r="63" spans="1:8" ht="12" customHeight="1" x14ac:dyDescent="0.25">
      <c r="A63" s="2"/>
      <c r="B63" s="77" t="s">
        <v>51</v>
      </c>
      <c r="C63" s="78" t="s">
        <v>74</v>
      </c>
      <c r="D63" s="79" t="s">
        <v>75</v>
      </c>
      <c r="E63" s="20"/>
      <c r="F63" s="20"/>
      <c r="G63" s="65"/>
    </row>
    <row r="64" spans="1:8" ht="12" customHeight="1" x14ac:dyDescent="0.25">
      <c r="A64" s="2"/>
      <c r="B64" s="80" t="s">
        <v>76</v>
      </c>
      <c r="C64" s="81">
        <f>G23</f>
        <v>245000</v>
      </c>
      <c r="D64" s="82">
        <f>(C64/C70)</f>
        <v>0.41025641025641024</v>
      </c>
      <c r="E64" s="20"/>
      <c r="F64" s="20"/>
      <c r="G64" s="65"/>
    </row>
    <row r="65" spans="1:7" ht="12" customHeight="1" x14ac:dyDescent="0.25">
      <c r="A65" s="2"/>
      <c r="B65" s="80" t="s">
        <v>77</v>
      </c>
      <c r="C65" s="83">
        <v>0</v>
      </c>
      <c r="D65" s="82">
        <v>0</v>
      </c>
      <c r="E65" s="20"/>
      <c r="F65" s="20"/>
      <c r="G65" s="65"/>
    </row>
    <row r="66" spans="1:7" ht="12" customHeight="1" x14ac:dyDescent="0.25">
      <c r="A66" s="2"/>
      <c r="B66" s="80" t="s">
        <v>78</v>
      </c>
      <c r="C66" s="81">
        <f>G33</f>
        <v>105000</v>
      </c>
      <c r="D66" s="82">
        <f>(C66/C70)</f>
        <v>0.17582417582417584</v>
      </c>
      <c r="E66" s="20"/>
      <c r="F66" s="20"/>
      <c r="G66" s="65"/>
    </row>
    <row r="67" spans="1:7" ht="12" customHeight="1" x14ac:dyDescent="0.25">
      <c r="A67" s="2"/>
      <c r="B67" s="80" t="s">
        <v>44</v>
      </c>
      <c r="C67" s="81">
        <f>G38</f>
        <v>20250</v>
      </c>
      <c r="D67" s="82">
        <f>(C67/C70)</f>
        <v>3.3908948194662482E-2</v>
      </c>
      <c r="E67" s="20"/>
      <c r="F67" s="20"/>
      <c r="G67" s="65"/>
    </row>
    <row r="68" spans="1:7" ht="12" customHeight="1" x14ac:dyDescent="0.25">
      <c r="A68" s="2"/>
      <c r="B68" s="80" t="s">
        <v>79</v>
      </c>
      <c r="C68" s="84">
        <f>G45</f>
        <v>198500</v>
      </c>
      <c r="D68" s="82">
        <f>(C68/C70)</f>
        <v>0.33239141810570383</v>
      </c>
      <c r="E68" s="21"/>
      <c r="F68" s="21"/>
      <c r="G68" s="65"/>
    </row>
    <row r="69" spans="1:7" ht="12" customHeight="1" x14ac:dyDescent="0.25">
      <c r="A69" s="2"/>
      <c r="B69" s="80" t="s">
        <v>80</v>
      </c>
      <c r="C69" s="84">
        <f>G48</f>
        <v>28437.5</v>
      </c>
      <c r="D69" s="82">
        <f>(C69/C70)</f>
        <v>4.7619047619047616E-2</v>
      </c>
      <c r="E69" s="21"/>
      <c r="F69" s="21"/>
      <c r="G69" s="65"/>
    </row>
    <row r="70" spans="1:7" ht="12.75" customHeight="1" x14ac:dyDescent="0.25">
      <c r="A70" s="2"/>
      <c r="B70" s="77" t="s">
        <v>81</v>
      </c>
      <c r="C70" s="85">
        <f>SUM(C64:C69)</f>
        <v>597187.5</v>
      </c>
      <c r="D70" s="86">
        <f>SUM(D64:D69)</f>
        <v>1</v>
      </c>
      <c r="E70" s="21"/>
      <c r="F70" s="21"/>
      <c r="G70" s="65"/>
    </row>
    <row r="71" spans="1:7" ht="12.75" customHeight="1" x14ac:dyDescent="0.25">
      <c r="A71" s="2"/>
      <c r="B71" s="66"/>
      <c r="C71" s="16"/>
      <c r="D71" s="16"/>
      <c r="E71" s="16"/>
      <c r="F71" s="16"/>
      <c r="G71" s="65"/>
    </row>
    <row r="72" spans="1:7" ht="12" customHeight="1" x14ac:dyDescent="0.25">
      <c r="A72" s="2"/>
      <c r="B72" s="87"/>
      <c r="C72" s="88" t="s">
        <v>82</v>
      </c>
      <c r="D72" s="87"/>
      <c r="E72" s="87"/>
      <c r="F72" s="21"/>
      <c r="G72" s="65"/>
    </row>
    <row r="73" spans="1:7" ht="12" customHeight="1" x14ac:dyDescent="0.25">
      <c r="A73" s="2"/>
      <c r="B73" s="77" t="s">
        <v>83</v>
      </c>
      <c r="C73" s="89">
        <v>2000</v>
      </c>
      <c r="D73" s="89">
        <v>2500</v>
      </c>
      <c r="E73" s="89">
        <v>3000</v>
      </c>
      <c r="F73" s="22"/>
      <c r="G73" s="67"/>
    </row>
    <row r="74" spans="1:7" ht="12.75" customHeight="1" x14ac:dyDescent="0.25">
      <c r="A74" s="2"/>
      <c r="B74" s="77" t="s">
        <v>84</v>
      </c>
      <c r="C74" s="85">
        <f>(G49/C73)</f>
        <v>298.59375</v>
      </c>
      <c r="D74" s="85">
        <f>(G49/D73)</f>
        <v>238.875</v>
      </c>
      <c r="E74" s="85">
        <f>(G49/E73)</f>
        <v>199.0625</v>
      </c>
      <c r="F74" s="22"/>
      <c r="G74" s="67"/>
    </row>
    <row r="75" spans="1:7" ht="15.6" customHeight="1" x14ac:dyDescent="0.25">
      <c r="A75" s="2"/>
      <c r="B75" s="18" t="s">
        <v>85</v>
      </c>
      <c r="C75" s="17"/>
      <c r="D75" s="17"/>
      <c r="E75" s="17"/>
      <c r="F75" s="17"/>
      <c r="G75" s="17"/>
    </row>
  </sheetData>
  <mergeCells count="8">
    <mergeCell ref="B62:C62"/>
    <mergeCell ref="E12:F12"/>
    <mergeCell ref="E10:F10"/>
    <mergeCell ref="E9:F9"/>
    <mergeCell ref="E8:F8"/>
    <mergeCell ref="E13:F13"/>
    <mergeCell ref="E14:F14"/>
    <mergeCell ref="B16:G16"/>
  </mergeCells>
  <pageMargins left="0.74803149606299213" right="0.74803149606299213" top="0.98425196850393704" bottom="1.7716535433070868" header="0" footer="0"/>
  <pageSetup paperSize="5" scale="83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Carbón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Aliaga Castro Carmen Aida</cp:lastModifiedBy>
  <cp:revision/>
  <cp:lastPrinted>2023-02-10T19:06:16Z</cp:lastPrinted>
  <dcterms:created xsi:type="dcterms:W3CDTF">2020-11-27T12:49:26Z</dcterms:created>
  <dcterms:modified xsi:type="dcterms:W3CDTF">2023-03-21T15:52:54Z</dcterms:modified>
  <cp:category/>
  <cp:contentStatus/>
</cp:coreProperties>
</file>