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Yungay/"/>
    </mc:Choice>
  </mc:AlternateContent>
  <xr:revisionPtr revIDLastSave="0" documentId="11_219054989A151C433052C264FE7F116A89F8015B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BAD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D78" i="1"/>
  <c r="D77" i="1"/>
  <c r="D76" i="1"/>
  <c r="D75" i="1"/>
  <c r="D73" i="1"/>
  <c r="D79" i="1" s="1"/>
  <c r="F46" i="1"/>
  <c r="G46" i="1" s="1"/>
  <c r="F45" i="1"/>
  <c r="G45" i="1" s="1"/>
  <c r="F43" i="1"/>
  <c r="G43" i="1" s="1"/>
  <c r="G47" i="1" s="1"/>
  <c r="F37" i="1"/>
  <c r="G37" i="1" s="1"/>
  <c r="F36" i="1"/>
  <c r="G36" i="1" s="1"/>
  <c r="F35" i="1"/>
  <c r="G35" i="1" s="1"/>
  <c r="F34" i="1"/>
  <c r="G34" i="1" s="1"/>
  <c r="F33" i="1"/>
  <c r="G33" i="1" s="1"/>
  <c r="F23" i="1"/>
  <c r="G23" i="1" s="1"/>
  <c r="F22" i="1"/>
  <c r="G22" i="1" s="1"/>
  <c r="F21" i="1"/>
  <c r="G21" i="1" s="1"/>
  <c r="F20" i="1"/>
  <c r="G20" i="1" s="1"/>
  <c r="G10" i="1"/>
  <c r="G8" i="1"/>
  <c r="G11" i="1" s="1"/>
  <c r="G59" i="1" s="1"/>
  <c r="G38" i="1" l="1"/>
  <c r="G24" i="1"/>
  <c r="G56" i="1" l="1"/>
  <c r="G57" i="1" s="1"/>
  <c r="G58" i="1" s="1"/>
  <c r="D84" i="1" s="1"/>
  <c r="E84" i="1"/>
  <c r="G60" i="1"/>
  <c r="C84" i="1" l="1"/>
</calcChain>
</file>

<file path=xl/sharedStrings.xml><?xml version="1.0" encoding="utf-8"?>
<sst xmlns="http://schemas.openxmlformats.org/spreadsheetml/2006/main" count="137" uniqueCount="97">
  <si>
    <t>RUBRO O CULTIVO</t>
  </si>
  <si>
    <t>CEBADA</t>
  </si>
  <si>
    <t>RENDIMIENTO KG/HA)</t>
  </si>
  <si>
    <t>VARIEDAD</t>
  </si>
  <si>
    <t>TRAVELET/IRINA</t>
  </si>
  <si>
    <t>FECHA ESTIMADA  PRECIO VENTA</t>
  </si>
  <si>
    <t>ENERO</t>
  </si>
  <si>
    <t>NIVEL TECNOLÓGICO</t>
  </si>
  <si>
    <t>MEDIO</t>
  </si>
  <si>
    <t>PRECIO ESPERADO POR $/ KILO</t>
  </si>
  <si>
    <t>REGIÓN</t>
  </si>
  <si>
    <t>ÑUBLE</t>
  </si>
  <si>
    <t>INGRESO ESPERADO, con IVA ($)</t>
  </si>
  <si>
    <t>AGENCIA DE ÁREA</t>
  </si>
  <si>
    <t>YUNGAY</t>
  </si>
  <si>
    <t>DESTINO PRODUCCION</t>
  </si>
  <si>
    <t>CONSUMO PREDIO</t>
  </si>
  <si>
    <t>COMUNA/LOCALIDAD</t>
  </si>
  <si>
    <t>PEMUCO, YUNGAY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</si>
  <si>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</si>
  <si>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</si>
  <si>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</si>
  <si>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</si>
  <si>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</si>
  <si>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</si>
  <si>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</si>
  <si>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</si>
  <si>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</si>
  <si>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</si>
  <si>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</si>
  <si>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</si>
  <si>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</si>
  <si>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</si>
  <si>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junio</t>
  </si>
  <si>
    <t>Aplicación fertilizante</t>
  </si>
  <si>
    <t>Aplicación herbicidas</t>
  </si>
  <si>
    <t>Labores culturales</t>
  </si>
  <si>
    <t>temporada</t>
  </si>
  <si>
    <t>Subtotal Jornadas Hombre</t>
  </si>
  <si>
    <t>JORNADAS ANIMAL</t>
  </si>
  <si>
    <t>Subtotal Jornadas Animal</t>
  </si>
  <si>
    <t>MAQUINARIA</t>
  </si>
  <si>
    <t>Aradura</t>
  </si>
  <si>
    <t>JM</t>
  </si>
  <si>
    <t>mayo-junio</t>
  </si>
  <si>
    <t>Vibrocultivador</t>
  </si>
  <si>
    <t>Siembra</t>
  </si>
  <si>
    <t>junio-julio</t>
  </si>
  <si>
    <t>Fertilización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</si>
  <si>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</si>
  <si>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</si>
  <si>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</si>
  <si>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</si>
  <si>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</si>
  <si>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</si>
  <si>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</si>
  <si>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</si>
  <si>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 cebada</t>
  </si>
  <si>
    <t>Kg</t>
  </si>
  <si>
    <t>FERTILIZANTES</t>
  </si>
  <si>
    <t>Mezcla 9-41-12</t>
  </si>
  <si>
    <t>Urea</t>
  </si>
  <si>
    <t>junio-agosto</t>
  </si>
  <si>
    <t>Subtotal Insumos</t>
  </si>
  <si>
    <t>OTROS</t>
  </si>
  <si>
    <t>Item</t>
  </si>
  <si>
    <t>160</t>
  </si>
  <si>
    <t>240</t>
  </si>
  <si>
    <t>Subtotal Otros</t>
  </si>
  <si>
    <t>ARRIENDO DE TIERRAS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</si>
  <si>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</si>
  <si>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</si>
  <si>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</si>
  <si>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</si>
  <si>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</si>
  <si>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</si>
  <si>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</si>
  <si>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</si>
  <si>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</si>
  <si>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</si>
  <si>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</si>
  <si>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</si>
  <si>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</si>
  <si>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</si>
  <si>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</si>
  <si>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</si>
  <si>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</si>
  <si>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</si>
  <si>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</si>
  <si>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</si>
  <si>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</si>
  <si>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</si>
  <si>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</si>
  <si>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(kilos/hà)</t>
  </si>
  <si>
    <t>Costo unitario ($/kilo (*)</t>
  </si>
  <si>
    <t>(*): Este valor representa el valor mìnimo de venta del producto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</si>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</sst>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0_ ;_ * \-#,##0.000_ ;_ * &quot;-&quot;_ ;_ @_ 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indexed="8"/>
      <name val="Helvetica Neue"/>
      <scheme val="maj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8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7" fontId="1" fillId="2" borderId="19" xfId="0" applyNumberFormat="1" applyFont="1" applyFill="1" applyBorder="1" applyAlignment="1">
      <alignment vertical="center"/>
    </xf>
    <xf numFmtId="167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7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7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7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7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8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8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3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0" fillId="5" borderId="56" xfId="0" applyNumberFormat="1" applyFont="1" applyFill="1" applyBorder="1" applyAlignment="1">
      <alignment wrapText="1"/>
    </xf>
    <xf numFmtId="49" fontId="1" fillId="0" borderId="52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/>
    </xf>
    <xf numFmtId="49" fontId="1" fillId="0" borderId="52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/>
    <xf numFmtId="0" fontId="4" fillId="2" borderId="56" xfId="0" applyFont="1" applyFill="1" applyBorder="1" applyAlignment="1">
      <alignment horizontal="center" wrapText="1"/>
    </xf>
    <xf numFmtId="166" fontId="4" fillId="2" borderId="56" xfId="0" applyNumberFormat="1" applyFont="1" applyFill="1" applyBorder="1"/>
    <xf numFmtId="49" fontId="1" fillId="10" borderId="52" xfId="0" applyNumberFormat="1" applyFont="1" applyFill="1" applyBorder="1" applyAlignment="1">
      <alignment horizontal="center" vertical="center"/>
    </xf>
    <xf numFmtId="49" fontId="1" fillId="10" borderId="52" xfId="0" applyNumberFormat="1" applyFont="1" applyFill="1" applyBorder="1" applyAlignment="1">
      <alignment horizontal="center" vertical="center" wrapText="1"/>
    </xf>
    <xf numFmtId="0" fontId="20" fillId="0" borderId="0" xfId="0" applyNumberFormat="1" applyFont="1"/>
    <xf numFmtId="0" fontId="21" fillId="0" borderId="52" xfId="0" applyNumberFormat="1" applyFont="1" applyBorder="1"/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169" fontId="4" fillId="2" borderId="5" xfId="1" applyNumberFormat="1" applyFont="1" applyFill="1" applyBorder="1" applyAlignment="1">
      <alignment wrapText="1"/>
    </xf>
    <xf numFmtId="169" fontId="4" fillId="2" borderId="53" xfId="1" applyNumberFormat="1" applyFont="1" applyFill="1" applyBorder="1" applyAlignment="1">
      <alignment wrapText="1"/>
    </xf>
    <xf numFmtId="169" fontId="4" fillId="2" borderId="52" xfId="1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I2">
            <v>400</v>
          </cell>
        </row>
        <row r="3">
          <cell r="I3">
            <v>8000</v>
          </cell>
        </row>
        <row r="9">
          <cell r="I9">
            <v>35000</v>
          </cell>
        </row>
        <row r="13">
          <cell r="I13">
            <v>300000</v>
          </cell>
        </row>
        <row r="15">
          <cell r="I15">
            <v>400</v>
          </cell>
        </row>
        <row r="19">
          <cell r="I19">
            <v>1390</v>
          </cell>
        </row>
        <row r="20">
          <cell r="I20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85"/>
  <sheetViews>
    <sheetView showGridLines="0" tabSelected="1" topLeftCell="A33" zoomScale="120" zoomScaleNormal="120" workbookViewId="0">
      <selection activeCell="G58" sqref="G58"/>
    </sheetView>
  </sheetViews>
  <sheetFormatPr baseColWidth="10" defaultColWidth="10.85546875" defaultRowHeight="11.25" customHeight="1"/>
  <cols>
    <col min="1" max="1" width="3.7109375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2:7" ht="15" customHeight="1">
      <c r="B1" s="2"/>
      <c r="C1" s="2"/>
      <c r="D1" s="2"/>
      <c r="E1" s="2"/>
      <c r="F1" s="2"/>
      <c r="G1" s="2"/>
    </row>
    <row r="2" spans="2:7" ht="15" customHeight="1">
      <c r="B2" s="2"/>
      <c r="C2" s="2"/>
      <c r="D2" s="2"/>
      <c r="E2" s="2"/>
      <c r="F2" s="2"/>
      <c r="G2" s="2"/>
    </row>
    <row r="3" spans="2:7" ht="15" customHeight="1">
      <c r="B3" s="2"/>
      <c r="C3" s="2"/>
      <c r="D3" s="2"/>
      <c r="E3" s="2"/>
      <c r="F3" s="2"/>
      <c r="G3" s="2"/>
    </row>
    <row r="4" spans="2:7" ht="15" customHeight="1">
      <c r="B4" s="2"/>
      <c r="C4" s="2"/>
      <c r="D4" s="2"/>
      <c r="E4" s="2"/>
      <c r="F4" s="2"/>
      <c r="G4" s="2"/>
    </row>
    <row r="5" spans="2:7" ht="15" customHeight="1">
      <c r="B5" s="2"/>
      <c r="C5" s="2"/>
      <c r="D5" s="2"/>
      <c r="E5" s="2"/>
      <c r="F5" s="2"/>
      <c r="G5" s="2"/>
    </row>
    <row r="6" spans="2:7" ht="15" customHeight="1">
      <c r="B6" s="2"/>
      <c r="C6" s="2"/>
      <c r="D6" s="2"/>
      <c r="E6" s="2"/>
      <c r="F6" s="2"/>
      <c r="G6" s="2"/>
    </row>
    <row r="7" spans="2:7" ht="15" customHeight="1">
      <c r="B7" s="3"/>
      <c r="C7" s="4"/>
      <c r="D7" s="2"/>
      <c r="E7" s="4"/>
      <c r="F7" s="4"/>
      <c r="G7" s="4"/>
    </row>
    <row r="8" spans="2:7" ht="12" customHeight="1">
      <c r="B8" s="5" t="s">
        <v>0</v>
      </c>
      <c r="C8" s="6" t="s">
        <v>1</v>
      </c>
      <c r="D8" s="7"/>
      <c r="E8" s="159" t="s">
        <v>2</v>
      </c>
      <c r="F8" s="160"/>
      <c r="G8" s="8">
        <f>+'[1]Valores Insumos'!I3</f>
        <v>8000</v>
      </c>
    </row>
    <row r="9" spans="2:7" ht="38.25" customHeight="1">
      <c r="B9" s="9" t="s">
        <v>3</v>
      </c>
      <c r="C9" s="10" t="s">
        <v>4</v>
      </c>
      <c r="D9" s="142"/>
      <c r="E9" s="157" t="s">
        <v>5</v>
      </c>
      <c r="F9" s="158"/>
      <c r="G9" s="143" t="s">
        <v>6</v>
      </c>
    </row>
    <row r="10" spans="2:7" ht="18" customHeight="1">
      <c r="B10" s="9" t="s">
        <v>7</v>
      </c>
      <c r="C10" s="143" t="s">
        <v>8</v>
      </c>
      <c r="D10" s="142"/>
      <c r="E10" s="157" t="s">
        <v>9</v>
      </c>
      <c r="F10" s="158"/>
      <c r="G10" s="144">
        <f>+'[1]Valores Insumos'!I2</f>
        <v>400</v>
      </c>
    </row>
    <row r="11" spans="2:7" ht="11.25" customHeight="1">
      <c r="B11" s="9" t="s">
        <v>10</v>
      </c>
      <c r="C11" s="145" t="s">
        <v>11</v>
      </c>
      <c r="D11" s="142"/>
      <c r="E11" s="153" t="s">
        <v>12</v>
      </c>
      <c r="F11" s="154"/>
      <c r="G11" s="146">
        <f>(G8*G10)</f>
        <v>3200000</v>
      </c>
    </row>
    <row r="12" spans="2:7" ht="11.25" customHeight="1">
      <c r="B12" s="9" t="s">
        <v>13</v>
      </c>
      <c r="C12" s="143" t="s">
        <v>14</v>
      </c>
      <c r="D12" s="142"/>
      <c r="E12" s="157" t="s">
        <v>15</v>
      </c>
      <c r="F12" s="158"/>
      <c r="G12" s="143" t="s">
        <v>16</v>
      </c>
    </row>
    <row r="13" spans="2:7" ht="13.5" customHeight="1">
      <c r="B13" s="9" t="s">
        <v>17</v>
      </c>
      <c r="C13" s="143" t="s">
        <v>18</v>
      </c>
      <c r="D13" s="142"/>
      <c r="E13" s="157" t="s">
        <v>19</v>
      </c>
      <c r="F13" s="158"/>
      <c r="G13" s="143" t="s">
        <v>6</v>
      </c>
    </row>
    <row r="14" spans="2:7" ht="25.5" customHeight="1">
      <c r="B14" s="9" t="s">
        <v>20</v>
      </c>
      <c r="C14" s="147">
        <v>44986</v>
      </c>
      <c r="D14" s="142"/>
      <c r="E14" s="161" t="s">
        <v>21</v>
      </c>
      <c r="F14" s="162"/>
      <c r="G14" s="145" t="s">
        <v>22</v>
      </c>
    </row>
    <row r="15" spans="2:7" ht="12" customHeight="1">
      <c r="B15" s="15"/>
      <c r="C15" s="16"/>
      <c r="D15" s="17"/>
      <c r="E15" s="18"/>
      <c r="F15" s="18"/>
      <c r="G15" s="19"/>
    </row>
    <row r="16" spans="2:7" ht="12" customHeight="1">
      <c r="B16" s="163" t="s">
        <v>23</v>
      </c>
      <c r="C16" s="164"/>
      <c r="D16" s="164"/>
      <c r="E16" s="164"/>
      <c r="F16" s="164"/>
      <c r="G16" s="164"/>
    </row>
    <row r="17" spans="2:7" ht="12" customHeight="1">
      <c r="B17" s="20"/>
      <c r="C17" s="21"/>
      <c r="D17" s="21"/>
      <c r="E17" s="21"/>
      <c r="F17" s="22"/>
      <c r="G17" s="22"/>
    </row>
    <row r="18" spans="2:7" ht="12" customHeight="1">
      <c r="B18" s="23" t="s">
        <v>24</v>
      </c>
      <c r="C18" s="24"/>
      <c r="D18" s="25"/>
      <c r="E18" s="25"/>
      <c r="F18" s="25"/>
      <c r="G18" s="25"/>
    </row>
    <row r="19" spans="2:7" ht="24" customHeight="1">
      <c r="B19" s="26" t="s">
        <v>25</v>
      </c>
      <c r="C19" s="26" t="s">
        <v>26</v>
      </c>
      <c r="D19" s="26" t="s">
        <v>27</v>
      </c>
      <c r="E19" s="26" t="s">
        <v>28</v>
      </c>
      <c r="F19" s="26" t="s">
        <v>29</v>
      </c>
      <c r="G19" s="26" t="s">
        <v>30</v>
      </c>
    </row>
    <row r="20" spans="2:7" ht="15">
      <c r="B20" s="152" t="s">
        <v>31</v>
      </c>
      <c r="C20" s="10" t="s">
        <v>32</v>
      </c>
      <c r="D20" s="148">
        <v>1</v>
      </c>
      <c r="E20" s="10" t="s">
        <v>33</v>
      </c>
      <c r="F20" s="146">
        <f>+'[1]Valores Insumos'!$I$9</f>
        <v>35000</v>
      </c>
      <c r="G20" s="146">
        <f>(D20*F20)</f>
        <v>35000</v>
      </c>
    </row>
    <row r="21" spans="2:7" ht="15">
      <c r="B21" s="152" t="s">
        <v>34</v>
      </c>
      <c r="C21" s="10" t="s">
        <v>32</v>
      </c>
      <c r="D21" s="148">
        <v>2</v>
      </c>
      <c r="E21" s="10" t="s">
        <v>33</v>
      </c>
      <c r="F21" s="146">
        <f>+'[1]Valores Insumos'!$I$9</f>
        <v>35000</v>
      </c>
      <c r="G21" s="146">
        <f t="shared" ref="G21:G23" si="0">(D21*F21)</f>
        <v>70000</v>
      </c>
    </row>
    <row r="22" spans="2:7" ht="15">
      <c r="B22" s="152" t="s">
        <v>35</v>
      </c>
      <c r="C22" s="10" t="s">
        <v>32</v>
      </c>
      <c r="D22" s="148">
        <v>1</v>
      </c>
      <c r="E22" s="10" t="s">
        <v>33</v>
      </c>
      <c r="F22" s="146">
        <f>+'[1]Valores Insumos'!$I$9</f>
        <v>35000</v>
      </c>
      <c r="G22" s="146">
        <f t="shared" si="0"/>
        <v>35000</v>
      </c>
    </row>
    <row r="23" spans="2:7" ht="15">
      <c r="B23" s="152" t="s">
        <v>36</v>
      </c>
      <c r="C23" s="10" t="s">
        <v>32</v>
      </c>
      <c r="D23" s="148">
        <v>2</v>
      </c>
      <c r="E23" s="10" t="s">
        <v>37</v>
      </c>
      <c r="F23" s="146">
        <f>+'[1]Valores Insumos'!$I$9</f>
        <v>35000</v>
      </c>
      <c r="G23" s="146">
        <f t="shared" si="0"/>
        <v>70000</v>
      </c>
    </row>
    <row r="24" spans="2:7" ht="12.75" customHeight="1">
      <c r="B24" s="28" t="s">
        <v>38</v>
      </c>
      <c r="C24" s="29"/>
      <c r="D24" s="29"/>
      <c r="E24" s="29"/>
      <c r="F24" s="30"/>
      <c r="G24" s="31">
        <f>SUM(G20:G23)</f>
        <v>210000</v>
      </c>
    </row>
    <row r="25" spans="2:7" ht="12" customHeight="1">
      <c r="B25" s="20"/>
      <c r="C25" s="22"/>
      <c r="D25" s="22"/>
      <c r="E25" s="22"/>
      <c r="F25" s="32"/>
      <c r="G25" s="32"/>
    </row>
    <row r="26" spans="2:7" ht="12" customHeight="1">
      <c r="B26" s="33" t="s">
        <v>39</v>
      </c>
      <c r="C26" s="34"/>
      <c r="D26" s="35"/>
      <c r="E26" s="35"/>
      <c r="F26" s="36"/>
      <c r="G26" s="36"/>
    </row>
    <row r="27" spans="2:7" ht="24" customHeight="1">
      <c r="B27" s="37" t="s">
        <v>25</v>
      </c>
      <c r="C27" s="38" t="s">
        <v>26</v>
      </c>
      <c r="D27" s="38" t="s">
        <v>27</v>
      </c>
      <c r="E27" s="37" t="s">
        <v>28</v>
      </c>
      <c r="F27" s="38" t="s">
        <v>29</v>
      </c>
      <c r="G27" s="37" t="s">
        <v>30</v>
      </c>
    </row>
    <row r="28" spans="2:7" ht="12" customHeight="1">
      <c r="B28" s="39"/>
      <c r="C28" s="40" t="s">
        <v>96</v>
      </c>
      <c r="D28" s="40"/>
      <c r="E28" s="40"/>
      <c r="F28" s="39"/>
      <c r="G28" s="39"/>
    </row>
    <row r="29" spans="2:7" ht="12" customHeight="1">
      <c r="B29" s="41" t="s">
        <v>40</v>
      </c>
      <c r="C29" s="42"/>
      <c r="D29" s="42"/>
      <c r="E29" s="42"/>
      <c r="F29" s="43"/>
      <c r="G29" s="43"/>
    </row>
    <row r="30" spans="2:7" ht="12" customHeight="1">
      <c r="B30" s="44"/>
      <c r="C30" s="45"/>
      <c r="D30" s="45"/>
      <c r="E30" s="45"/>
      <c r="F30" s="46"/>
      <c r="G30" s="46"/>
    </row>
    <row r="31" spans="2:7" ht="12" customHeight="1">
      <c r="B31" s="33" t="s">
        <v>41</v>
      </c>
      <c r="C31" s="34"/>
      <c r="D31" s="35"/>
      <c r="E31" s="35"/>
      <c r="F31" s="36"/>
      <c r="G31" s="36"/>
    </row>
    <row r="32" spans="2:7" ht="24" customHeight="1">
      <c r="B32" s="47" t="s">
        <v>25</v>
      </c>
      <c r="C32" s="47" t="s">
        <v>26</v>
      </c>
      <c r="D32" s="47" t="s">
        <v>27</v>
      </c>
      <c r="E32" s="47" t="s">
        <v>28</v>
      </c>
      <c r="F32" s="48" t="s">
        <v>29</v>
      </c>
      <c r="G32" s="47" t="s">
        <v>30</v>
      </c>
    </row>
    <row r="33" spans="2:11" ht="12.75" customHeight="1">
      <c r="B33" s="11" t="s">
        <v>42</v>
      </c>
      <c r="C33" s="27" t="s">
        <v>43</v>
      </c>
      <c r="D33" s="149">
        <v>0.125</v>
      </c>
      <c r="E33" s="27" t="s">
        <v>44</v>
      </c>
      <c r="F33" s="14">
        <f>+'[1]Valores Insumos'!$I$13</f>
        <v>300000</v>
      </c>
      <c r="G33" s="14">
        <f t="shared" ref="G33:G37" si="1">(D33*F33)</f>
        <v>37500</v>
      </c>
    </row>
    <row r="34" spans="2:11" ht="12.75" customHeight="1">
      <c r="B34" s="11" t="s">
        <v>45</v>
      </c>
      <c r="C34" s="27" t="s">
        <v>43</v>
      </c>
      <c r="D34" s="149">
        <v>0.25</v>
      </c>
      <c r="E34" s="27" t="s">
        <v>44</v>
      </c>
      <c r="F34" s="14">
        <f>+'[1]Valores Insumos'!$I$13</f>
        <v>300000</v>
      </c>
      <c r="G34" s="14">
        <f t="shared" si="1"/>
        <v>75000</v>
      </c>
    </row>
    <row r="35" spans="2:11" ht="12.75" customHeight="1">
      <c r="B35" s="121" t="s">
        <v>46</v>
      </c>
      <c r="C35" s="123" t="s">
        <v>43</v>
      </c>
      <c r="D35" s="150">
        <v>0.125</v>
      </c>
      <c r="E35" s="123" t="s">
        <v>47</v>
      </c>
      <c r="F35" s="14">
        <f>+'[1]Valores Insumos'!$I$13</f>
        <v>300000</v>
      </c>
      <c r="G35" s="14">
        <f t="shared" si="1"/>
        <v>37500</v>
      </c>
    </row>
    <row r="36" spans="2:11" ht="12.75" customHeight="1">
      <c r="B36" s="122" t="s">
        <v>48</v>
      </c>
      <c r="C36" s="124" t="s">
        <v>43</v>
      </c>
      <c r="D36" s="151">
        <v>0.125</v>
      </c>
      <c r="E36" s="124" t="s">
        <v>47</v>
      </c>
      <c r="F36" s="14">
        <f>+'[1]Valores Insumos'!$I$13</f>
        <v>300000</v>
      </c>
      <c r="G36" s="14">
        <f t="shared" si="1"/>
        <v>37500</v>
      </c>
    </row>
    <row r="37" spans="2:11" ht="12.75" customHeight="1">
      <c r="B37" s="122" t="s">
        <v>49</v>
      </c>
      <c r="C37" s="124" t="s">
        <v>43</v>
      </c>
      <c r="D37" s="151">
        <v>0.25</v>
      </c>
      <c r="E37" s="124" t="s">
        <v>50</v>
      </c>
      <c r="F37" s="14">
        <f>+'[1]Valores Insumos'!$I$13</f>
        <v>300000</v>
      </c>
      <c r="G37" s="14">
        <f t="shared" si="1"/>
        <v>75000</v>
      </c>
    </row>
    <row r="38" spans="2:11" ht="12.75" customHeight="1">
      <c r="B38" s="125" t="s">
        <v>51</v>
      </c>
      <c r="C38" s="126"/>
      <c r="D38" s="126"/>
      <c r="E38" s="126"/>
      <c r="F38" s="127"/>
      <c r="G38" s="128">
        <f>SUM(G33:G37)</f>
        <v>262500</v>
      </c>
    </row>
    <row r="39" spans="2:11" ht="12" customHeight="1">
      <c r="B39" s="44"/>
      <c r="C39" s="45"/>
      <c r="D39" s="45"/>
      <c r="E39" s="45"/>
      <c r="F39" s="46"/>
      <c r="G39" s="46"/>
    </row>
    <row r="40" spans="2:11" ht="12" customHeight="1">
      <c r="B40" s="33" t="s">
        <v>52</v>
      </c>
      <c r="C40" s="34"/>
      <c r="D40" s="35"/>
      <c r="E40" s="35"/>
      <c r="F40" s="36"/>
      <c r="G40" s="36"/>
    </row>
    <row r="41" spans="2:11" ht="24" customHeight="1">
      <c r="B41" s="48" t="s">
        <v>53</v>
      </c>
      <c r="C41" s="48" t="s">
        <v>54</v>
      </c>
      <c r="D41" s="48" t="s">
        <v>55</v>
      </c>
      <c r="E41" s="48" t="s">
        <v>28</v>
      </c>
      <c r="F41" s="48" t="s">
        <v>29</v>
      </c>
      <c r="G41" s="48" t="s">
        <v>30</v>
      </c>
      <c r="K41" s="120"/>
    </row>
    <row r="42" spans="2:11" ht="12.75" customHeight="1">
      <c r="B42" s="49" t="s">
        <v>56</v>
      </c>
      <c r="C42" s="50"/>
      <c r="D42" s="50"/>
      <c r="E42" s="50"/>
      <c r="F42" s="50"/>
      <c r="G42" s="50"/>
      <c r="K42" s="120"/>
    </row>
    <row r="43" spans="2:11" ht="12.75" customHeight="1">
      <c r="B43" s="12" t="s">
        <v>57</v>
      </c>
      <c r="C43" s="51" t="s">
        <v>58</v>
      </c>
      <c r="D43" s="52">
        <v>130</v>
      </c>
      <c r="E43" s="51" t="s">
        <v>47</v>
      </c>
      <c r="F43" s="53">
        <f>+'[1]Valores Insumos'!$I$15</f>
        <v>400</v>
      </c>
      <c r="G43" s="53">
        <f>(D43*F43)</f>
        <v>52000</v>
      </c>
    </row>
    <row r="44" spans="2:11" ht="12.75" customHeight="1">
      <c r="B44" s="54" t="s">
        <v>59</v>
      </c>
      <c r="C44" s="55"/>
      <c r="D44" s="13"/>
      <c r="E44" s="55"/>
      <c r="F44" s="53"/>
      <c r="G44" s="53"/>
    </row>
    <row r="45" spans="2:11" ht="12.75" customHeight="1">
      <c r="B45" s="12" t="s">
        <v>60</v>
      </c>
      <c r="C45" s="51" t="s">
        <v>58</v>
      </c>
      <c r="D45" s="52">
        <v>300</v>
      </c>
      <c r="E45" s="51" t="s">
        <v>47</v>
      </c>
      <c r="F45" s="53">
        <f>+'[1]Valores Insumos'!$I$20</f>
        <v>1400</v>
      </c>
      <c r="G45" s="53">
        <f>(D45*F45)</f>
        <v>420000</v>
      </c>
    </row>
    <row r="46" spans="2:11" ht="12.75" customHeight="1">
      <c r="B46" s="12" t="s">
        <v>61</v>
      </c>
      <c r="C46" s="51" t="s">
        <v>58</v>
      </c>
      <c r="D46" s="52">
        <v>300</v>
      </c>
      <c r="E46" s="51" t="s">
        <v>62</v>
      </c>
      <c r="F46" s="53">
        <f>+'[1]Valores Insumos'!$I$19</f>
        <v>1390</v>
      </c>
      <c r="G46" s="53">
        <f>(D46*F46)</f>
        <v>417000</v>
      </c>
    </row>
    <row r="47" spans="2:11" ht="13.5" customHeight="1">
      <c r="B47" s="56" t="s">
        <v>63</v>
      </c>
      <c r="C47" s="57"/>
      <c r="D47" s="57"/>
      <c r="E47" s="57"/>
      <c r="F47" s="58"/>
      <c r="G47" s="59">
        <f>SUM(G42:G46)</f>
        <v>889000</v>
      </c>
    </row>
    <row r="48" spans="2:11" ht="12" customHeight="1">
      <c r="B48" s="44"/>
      <c r="C48" s="45"/>
      <c r="D48" s="45"/>
      <c r="E48" s="60"/>
      <c r="F48" s="46"/>
      <c r="G48" s="46"/>
    </row>
    <row r="49" spans="2:8" ht="12" customHeight="1">
      <c r="B49" s="33" t="s">
        <v>64</v>
      </c>
      <c r="C49" s="34"/>
      <c r="D49" s="35"/>
      <c r="E49" s="35"/>
      <c r="F49" s="36"/>
      <c r="G49" s="36"/>
    </row>
    <row r="50" spans="2:8" ht="24" customHeight="1">
      <c r="B50" s="129" t="s">
        <v>65</v>
      </c>
      <c r="C50" s="132" t="s">
        <v>54</v>
      </c>
      <c r="D50" s="132" t="s">
        <v>55</v>
      </c>
      <c r="E50" s="129" t="s">
        <v>28</v>
      </c>
      <c r="F50" s="132" t="s">
        <v>29</v>
      </c>
      <c r="G50" s="129" t="s">
        <v>30</v>
      </c>
    </row>
    <row r="51" spans="2:8" ht="24" customHeight="1">
      <c r="B51" s="141"/>
      <c r="C51" s="141"/>
      <c r="D51" s="134" t="s">
        <v>66</v>
      </c>
      <c r="E51" s="131" t="s">
        <v>67</v>
      </c>
      <c r="F51" s="131" t="s">
        <v>66</v>
      </c>
      <c r="G51" s="131"/>
      <c r="H51" s="140"/>
    </row>
    <row r="52" spans="2:8" ht="24" customHeight="1">
      <c r="B52" s="138" t="s">
        <v>68</v>
      </c>
      <c r="C52" s="139"/>
      <c r="D52" s="139"/>
      <c r="E52" s="138"/>
      <c r="F52" s="139"/>
      <c r="G52" s="138"/>
    </row>
    <row r="53" spans="2:8" ht="19.5" customHeight="1">
      <c r="B53" s="130" t="s">
        <v>69</v>
      </c>
      <c r="C53" s="133"/>
      <c r="D53" s="135"/>
      <c r="E53" s="136"/>
      <c r="F53" s="137"/>
      <c r="G53" s="135"/>
    </row>
    <row r="54" spans="2:8" ht="13.5" customHeight="1">
      <c r="B54" s="61" t="s">
        <v>68</v>
      </c>
      <c r="C54" s="62"/>
      <c r="D54" s="62"/>
      <c r="E54" s="62"/>
      <c r="F54" s="63"/>
      <c r="G54" s="64">
        <v>0</v>
      </c>
    </row>
    <row r="55" spans="2:8" ht="12" customHeight="1">
      <c r="B55" s="79"/>
      <c r="C55" s="79"/>
      <c r="D55" s="79"/>
      <c r="E55" s="79"/>
      <c r="F55" s="80"/>
      <c r="G55" s="80"/>
    </row>
    <row r="56" spans="2:8" ht="12" customHeight="1">
      <c r="B56" s="81" t="s">
        <v>70</v>
      </c>
      <c r="C56" s="82"/>
      <c r="D56" s="82"/>
      <c r="E56" s="82"/>
      <c r="F56" s="82"/>
      <c r="G56" s="83">
        <f>G24+G38+G47+G54+G28</f>
        <v>1361500</v>
      </c>
    </row>
    <row r="57" spans="2:8" ht="12" customHeight="1">
      <c r="B57" s="84" t="s">
        <v>71</v>
      </c>
      <c r="C57" s="66"/>
      <c r="D57" s="66"/>
      <c r="E57" s="66"/>
      <c r="F57" s="66"/>
      <c r="G57" s="85">
        <f>G56*0.05</f>
        <v>68075</v>
      </c>
    </row>
    <row r="58" spans="2:8" ht="12" customHeight="1">
      <c r="B58" s="86" t="s">
        <v>72</v>
      </c>
      <c r="C58" s="65"/>
      <c r="D58" s="65"/>
      <c r="E58" s="65"/>
      <c r="F58" s="65"/>
      <c r="G58" s="87">
        <f>G57+G56</f>
        <v>1429575</v>
      </c>
    </row>
    <row r="59" spans="2:8" ht="12" customHeight="1">
      <c r="B59" s="84" t="s">
        <v>73</v>
      </c>
      <c r="C59" s="66"/>
      <c r="D59" s="66"/>
      <c r="E59" s="66"/>
      <c r="F59" s="66"/>
      <c r="G59" s="85">
        <f>G11</f>
        <v>3200000</v>
      </c>
    </row>
    <row r="60" spans="2:8" ht="12" customHeight="1">
      <c r="B60" s="88" t="s">
        <v>74</v>
      </c>
      <c r="C60" s="89"/>
      <c r="D60" s="89"/>
      <c r="E60" s="89"/>
      <c r="F60" s="89"/>
      <c r="G60" s="90">
        <f>G59-G58</f>
        <v>1770425</v>
      </c>
    </row>
    <row r="61" spans="2:8" ht="12" customHeight="1">
      <c r="B61" s="77" t="s">
        <v>75</v>
      </c>
      <c r="C61" s="78"/>
      <c r="D61" s="78"/>
      <c r="E61" s="78"/>
      <c r="F61" s="78"/>
      <c r="G61" s="74"/>
    </row>
    <row r="62" spans="2:8" ht="12.75" customHeight="1" thickBot="1">
      <c r="B62" s="91"/>
      <c r="C62" s="78"/>
      <c r="D62" s="78"/>
      <c r="E62" s="78"/>
      <c r="F62" s="78"/>
      <c r="G62" s="74"/>
    </row>
    <row r="63" spans="2:8" ht="12" customHeight="1">
      <c r="B63" s="103" t="s">
        <v>76</v>
      </c>
      <c r="C63" s="104"/>
      <c r="D63" s="104"/>
      <c r="E63" s="104"/>
      <c r="F63" s="105"/>
      <c r="G63" s="74"/>
    </row>
    <row r="64" spans="2:8" ht="12" customHeight="1">
      <c r="B64" s="106" t="s">
        <v>77</v>
      </c>
      <c r="C64" s="76"/>
      <c r="D64" s="76"/>
      <c r="E64" s="76"/>
      <c r="F64" s="107"/>
      <c r="G64" s="74"/>
    </row>
    <row r="65" spans="2:7" ht="12" customHeight="1">
      <c r="B65" s="106" t="s">
        <v>78</v>
      </c>
      <c r="C65" s="76"/>
      <c r="D65" s="76"/>
      <c r="E65" s="76"/>
      <c r="F65" s="107"/>
      <c r="G65" s="74"/>
    </row>
    <row r="66" spans="2:7" ht="12" customHeight="1">
      <c r="B66" s="106" t="s">
        <v>79</v>
      </c>
      <c r="C66" s="76"/>
      <c r="D66" s="76"/>
      <c r="E66" s="76"/>
      <c r="F66" s="107"/>
      <c r="G66" s="74"/>
    </row>
    <row r="67" spans="2:7" ht="12" customHeight="1">
      <c r="B67" s="106" t="s">
        <v>80</v>
      </c>
      <c r="C67" s="76"/>
      <c r="D67" s="76"/>
      <c r="E67" s="76"/>
      <c r="F67" s="107"/>
      <c r="G67" s="74"/>
    </row>
    <row r="68" spans="2:7" ht="12" customHeight="1">
      <c r="B68" s="106" t="s">
        <v>81</v>
      </c>
      <c r="C68" s="76"/>
      <c r="D68" s="76"/>
      <c r="E68" s="76"/>
      <c r="F68" s="107"/>
      <c r="G68" s="74"/>
    </row>
    <row r="69" spans="2:7" ht="12.75" customHeight="1" thickBot="1">
      <c r="B69" s="108" t="s">
        <v>82</v>
      </c>
      <c r="C69" s="109"/>
      <c r="D69" s="109"/>
      <c r="E69" s="109"/>
      <c r="F69" s="110"/>
      <c r="G69" s="74"/>
    </row>
    <row r="70" spans="2:7" ht="12.75" customHeight="1">
      <c r="B70" s="101"/>
      <c r="C70" s="76"/>
      <c r="D70" s="76"/>
      <c r="E70" s="76"/>
      <c r="F70" s="76"/>
      <c r="G70" s="74"/>
    </row>
    <row r="71" spans="2:7" ht="15" customHeight="1" thickBot="1">
      <c r="B71" s="155" t="s">
        <v>83</v>
      </c>
      <c r="C71" s="156"/>
      <c r="D71" s="100"/>
      <c r="E71" s="67"/>
      <c r="F71" s="67"/>
      <c r="G71" s="74"/>
    </row>
    <row r="72" spans="2:7" ht="12" customHeight="1">
      <c r="B72" s="93" t="s">
        <v>65</v>
      </c>
      <c r="C72" s="68" t="s">
        <v>84</v>
      </c>
      <c r="D72" s="94" t="s">
        <v>85</v>
      </c>
      <c r="E72" s="67"/>
      <c r="F72" s="67"/>
      <c r="G72" s="74"/>
    </row>
    <row r="73" spans="2:7" ht="12" customHeight="1">
      <c r="B73" s="95" t="s">
        <v>86</v>
      </c>
      <c r="C73" s="69">
        <v>90750</v>
      </c>
      <c r="D73" s="96">
        <f>(C73/C79)</f>
        <v>0.15468187520453802</v>
      </c>
      <c r="E73" s="67"/>
      <c r="F73" s="67"/>
      <c r="G73" s="74"/>
    </row>
    <row r="74" spans="2:7" ht="12" customHeight="1">
      <c r="B74" s="95" t="s">
        <v>87</v>
      </c>
      <c r="C74" s="70">
        <v>0</v>
      </c>
      <c r="D74" s="96">
        <v>0</v>
      </c>
      <c r="E74" s="67"/>
      <c r="F74" s="67"/>
      <c r="G74" s="74"/>
    </row>
    <row r="75" spans="2:7" ht="12" customHeight="1">
      <c r="B75" s="95" t="s">
        <v>88</v>
      </c>
      <c r="C75" s="69">
        <v>157000</v>
      </c>
      <c r="D75" s="96">
        <f>(C75/C79)</f>
        <v>0.26760390531253408</v>
      </c>
      <c r="E75" s="67"/>
      <c r="F75" s="67"/>
      <c r="G75" s="74"/>
    </row>
    <row r="76" spans="2:7" ht="12" customHeight="1">
      <c r="B76" s="95" t="s">
        <v>53</v>
      </c>
      <c r="C76" s="69">
        <v>311000</v>
      </c>
      <c r="D76" s="96">
        <f>(C76/C79)</f>
        <v>0.53009436020508349</v>
      </c>
      <c r="E76" s="67"/>
      <c r="F76" s="67"/>
      <c r="G76" s="74"/>
    </row>
    <row r="77" spans="2:7" ht="12" customHeight="1">
      <c r="B77" s="95" t="s">
        <v>89</v>
      </c>
      <c r="C77" s="71">
        <v>0</v>
      </c>
      <c r="D77" s="96">
        <f>(C77/C79)</f>
        <v>0</v>
      </c>
      <c r="E77" s="73"/>
      <c r="F77" s="73"/>
      <c r="G77" s="74"/>
    </row>
    <row r="78" spans="2:7" ht="12" customHeight="1">
      <c r="B78" s="95" t="s">
        <v>90</v>
      </c>
      <c r="C78" s="71">
        <v>27938</v>
      </c>
      <c r="D78" s="96">
        <f>(C78/C79)</f>
        <v>4.7619859277844442E-2</v>
      </c>
      <c r="E78" s="73"/>
      <c r="F78" s="73"/>
      <c r="G78" s="74"/>
    </row>
    <row r="79" spans="2:7" ht="12.75" customHeight="1" thickBot="1">
      <c r="B79" s="97" t="s">
        <v>91</v>
      </c>
      <c r="C79" s="98">
        <f>SUM(C73:C78)</f>
        <v>586688</v>
      </c>
      <c r="D79" s="99">
        <f>SUM(D73:D78)</f>
        <v>1</v>
      </c>
      <c r="E79" s="73"/>
      <c r="F79" s="73"/>
      <c r="G79" s="74"/>
    </row>
    <row r="80" spans="2:7" ht="12" customHeight="1">
      <c r="B80" s="91"/>
      <c r="C80" s="78"/>
      <c r="D80" s="78"/>
      <c r="E80" s="78"/>
      <c r="F80" s="78"/>
      <c r="G80" s="74"/>
    </row>
    <row r="81" spans="2:7" ht="12.75" customHeight="1">
      <c r="B81" s="92"/>
      <c r="C81" s="78"/>
      <c r="D81" s="78"/>
      <c r="E81" s="78"/>
      <c r="F81" s="78"/>
      <c r="G81" s="74"/>
    </row>
    <row r="82" spans="2:7" ht="12" customHeight="1" thickBot="1">
      <c r="B82" s="112"/>
      <c r="C82" s="113" t="s">
        <v>92</v>
      </c>
      <c r="D82" s="114"/>
      <c r="E82" s="115"/>
      <c r="F82" s="72"/>
      <c r="G82" s="74"/>
    </row>
    <row r="83" spans="2:7" ht="12" customHeight="1">
      <c r="B83" s="116" t="s">
        <v>93</v>
      </c>
      <c r="C83" s="117">
        <v>6000</v>
      </c>
      <c r="D83" s="117">
        <v>130</v>
      </c>
      <c r="E83" s="118">
        <v>160</v>
      </c>
      <c r="F83" s="111"/>
      <c r="G83" s="75"/>
    </row>
    <row r="84" spans="2:7" ht="12.75" customHeight="1" thickBot="1">
      <c r="B84" s="97" t="s">
        <v>94</v>
      </c>
      <c r="C84" s="98">
        <f>(G58/C83)</f>
        <v>238.26249999999999</v>
      </c>
      <c r="D84" s="98">
        <f>(G58/D83)</f>
        <v>10996.73076923077</v>
      </c>
      <c r="E84" s="119">
        <f>(G58/E83)</f>
        <v>8934.84375</v>
      </c>
      <c r="F84" s="111"/>
      <c r="G84" s="75"/>
    </row>
    <row r="85" spans="2:7" ht="15.6" customHeight="1">
      <c r="B85" s="102" t="s">
        <v>95</v>
      </c>
      <c r="C85" s="76"/>
      <c r="D85" s="76"/>
      <c r="E85" s="76"/>
      <c r="F85" s="76"/>
      <c r="G85" s="76"/>
    </row>
  </sheetData>
  <mergeCells count="8">
    <mergeCell ref="B71:C71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2023-04-11T16:34:00Z</dcterms:modified>
  <cp:category/>
  <cp:contentStatus/>
</cp:coreProperties>
</file>