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05" yWindow="-105" windowWidth="19425" windowHeight="10305"/>
  </bookViews>
  <sheets>
    <sheet name="CEBOLLA GUARDA" sheetId="1" r:id="rId1"/>
  </sheets>
  <definedNames>
    <definedName name="_xlnm.Print_Area" localSheetId="0">'CEBOLLA GUARDA'!$A$1:$G$132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1" l="1"/>
  <c r="G65" i="1" l="1"/>
  <c r="G98" i="1" l="1"/>
  <c r="G97" i="1"/>
  <c r="G92" i="1"/>
  <c r="G91" i="1"/>
  <c r="G90" i="1"/>
  <c r="G88" i="1"/>
  <c r="G87" i="1"/>
  <c r="G85" i="1"/>
  <c r="G84" i="1"/>
  <c r="G83" i="1"/>
  <c r="G82" i="1"/>
  <c r="G81" i="1"/>
  <c r="G79" i="1"/>
  <c r="G78" i="1"/>
  <c r="G77" i="1"/>
  <c r="G76" i="1"/>
  <c r="G75" i="1"/>
  <c r="G74" i="1"/>
  <c r="G73" i="1"/>
  <c r="G71" i="1"/>
  <c r="G64" i="1"/>
  <c r="G63" i="1"/>
  <c r="G62" i="1"/>
  <c r="G61" i="1"/>
  <c r="G60" i="1"/>
  <c r="G59" i="1"/>
  <c r="G58" i="1"/>
  <c r="G57" i="1"/>
  <c r="G52" i="1"/>
  <c r="G53" i="1" s="1"/>
  <c r="C120" i="1" s="1"/>
  <c r="G47" i="1"/>
  <c r="D46" i="1"/>
  <c r="G46" i="1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11" i="1"/>
  <c r="G104" i="1" s="1"/>
  <c r="G66" i="1" l="1"/>
  <c r="C121" i="1" s="1"/>
  <c r="G99" i="1"/>
  <c r="C123" i="1" s="1"/>
  <c r="G93" i="1"/>
  <c r="C122" i="1" s="1"/>
  <c r="G22" i="1"/>
  <c r="G21" i="1"/>
  <c r="G20" i="1"/>
  <c r="G48" i="1" l="1"/>
  <c r="G102" i="1" l="1"/>
  <c r="C119" i="1"/>
  <c r="G103" i="1" l="1"/>
  <c r="C124" i="1"/>
  <c r="G105" i="1" l="1"/>
  <c r="C130" i="1"/>
  <c r="D130" i="1"/>
  <c r="E130" i="1"/>
  <c r="C125" i="1"/>
  <c r="D123" i="1" l="1"/>
  <c r="D120" i="1"/>
  <c r="D121" i="1"/>
  <c r="D122" i="1"/>
  <c r="D119" i="1"/>
  <c r="D124" i="1"/>
  <c r="D125" i="1" l="1"/>
</calcChain>
</file>

<file path=xl/sharedStrings.xml><?xml version="1.0" encoding="utf-8"?>
<sst xmlns="http://schemas.openxmlformats.org/spreadsheetml/2006/main" count="274" uniqueCount="161">
  <si>
    <t>RUBRO O CULTIVO</t>
  </si>
  <si>
    <t>VARIEDAD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</si>
  <si>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</si>
  <si>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</si>
  <si>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</si>
  <si>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</si>
  <si>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</si>
  <si>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</si>
  <si>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</si>
  <si>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</si>
  <si>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</si>
  <si>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</si>
  <si>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</si>
  <si>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</si>
  <si>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</si>
  <si>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</si>
  <si>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</si>
  <si>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</si>
  <si>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</si>
  <si>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</si>
  <si>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Riegos(11)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</si>
  <si>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</si>
  <si>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</si>
  <si>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</si>
  <si>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</si>
  <si>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</si>
  <si>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</si>
  <si>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</si>
  <si>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</si>
  <si>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</si>
  <si>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</si>
  <si>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</si>
  <si>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</si>
  <si>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</si>
  <si>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</si>
  <si>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</si>
  <si>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</si>
  <si>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</si>
  <si>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</si>
  <si>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</si>
  <si>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</si>
  <si>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</si>
  <si>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</si>
  <si>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</si>
  <si>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</si>
  <si>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</si>
  <si>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</si>
  <si>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</si>
  <si>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</si>
  <si>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</si>
  <si>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</si>
  <si>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</si>
  <si>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</si>
  <si>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</si>
  <si>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</si>
  <si>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</si>
  <si>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</si>
  <si>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</si>
  <si>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</si>
  <si>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</si>
  <si>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</si>
  <si>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</si>
  <si>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</si>
  <si>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</si>
  <si>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</si>
  <si>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Limpias</t>
  </si>
  <si>
    <t xml:space="preserve">Noviembre </t>
  </si>
  <si>
    <t>Valenciana Cobra, Grano de Oro</t>
  </si>
  <si>
    <t>FECHA ESTIMADA PRECIO VENTA</t>
  </si>
  <si>
    <t xml:space="preserve">Marzo - Agosto </t>
  </si>
  <si>
    <t>NIVEL TECNOLOGICO</t>
  </si>
  <si>
    <t>PRECIO ESPERADO ($/kg)</t>
  </si>
  <si>
    <t>REGION</t>
  </si>
  <si>
    <t>Lib. B. O'Higgins</t>
  </si>
  <si>
    <t>AREA</t>
  </si>
  <si>
    <t>SAN VICENTE</t>
  </si>
  <si>
    <t>Mercado local</t>
  </si>
  <si>
    <t>Todas</t>
  </si>
  <si>
    <t>Marzo</t>
  </si>
  <si>
    <t>Lluvias</t>
  </si>
  <si>
    <t>Control de malezas</t>
  </si>
  <si>
    <t>Mayo - Junio</t>
  </si>
  <si>
    <t>Siembra de almaciguera</t>
  </si>
  <si>
    <t>Riego de almaciguera</t>
  </si>
  <si>
    <t>Manejo de almácigos</t>
  </si>
  <si>
    <t>Junio - Septiembre</t>
  </si>
  <si>
    <t>Arranca de almácigo</t>
  </si>
  <si>
    <t>Septiembre - Octubre</t>
  </si>
  <si>
    <t>Riego</t>
  </si>
  <si>
    <t>Agosto - Septiembre</t>
  </si>
  <si>
    <t>Aplicación de fertilizante Base</t>
  </si>
  <si>
    <t>Transplante/Plantación</t>
  </si>
  <si>
    <t>Aplicación de herbicidas</t>
  </si>
  <si>
    <t>Octubre - Noviembre</t>
  </si>
  <si>
    <t>Riegos (2)</t>
  </si>
  <si>
    <t>Octubre</t>
  </si>
  <si>
    <t>Segunda aplicación de fertilizantes</t>
  </si>
  <si>
    <t xml:space="preserve">Octubre - Noviembre </t>
  </si>
  <si>
    <t>Aplicación de Insect./Fungicida (2)</t>
  </si>
  <si>
    <t>Riegos (4)</t>
  </si>
  <si>
    <t>Noviembre</t>
  </si>
  <si>
    <t>Tercera aplicación de fertilizantes</t>
  </si>
  <si>
    <t>Aplicación de Insect/Fungicida (2)</t>
  </si>
  <si>
    <t>Diciembre</t>
  </si>
  <si>
    <t>Cuarta aplicación de fertilizantes</t>
  </si>
  <si>
    <t>Enero</t>
  </si>
  <si>
    <t>Febrero</t>
  </si>
  <si>
    <t>Cosecha</t>
  </si>
  <si>
    <t>Curado</t>
  </si>
  <si>
    <t>Volteadura</t>
  </si>
  <si>
    <t>Acarreo</t>
  </si>
  <si>
    <t>Guarda a bodega</t>
  </si>
  <si>
    <t>Rastraje (2)</t>
  </si>
  <si>
    <t>Aplicación de fertilizantes</t>
  </si>
  <si>
    <t>Vibrocultivador</t>
  </si>
  <si>
    <t>Melgadura</t>
  </si>
  <si>
    <t>Aplicación de herbicida pretransp.</t>
  </si>
  <si>
    <t>Acequiadura</t>
  </si>
  <si>
    <t>SEMILLAS</t>
  </si>
  <si>
    <t>tarro</t>
  </si>
  <si>
    <t>Urea</t>
  </si>
  <si>
    <t>Septiembre - Diciembre</t>
  </si>
  <si>
    <t>Salitre potásico</t>
  </si>
  <si>
    <t>Superfosfato triple</t>
  </si>
  <si>
    <t>Nitrato de potasio</t>
  </si>
  <si>
    <t>Kelpac</t>
  </si>
  <si>
    <t>lt</t>
  </si>
  <si>
    <t>Septiembre</t>
  </si>
  <si>
    <t>Kendal</t>
  </si>
  <si>
    <t>Octubre - Diciembre</t>
  </si>
  <si>
    <t>Fosfimax</t>
  </si>
  <si>
    <t>FUNGICIDAS</t>
  </si>
  <si>
    <t>Phyton 27</t>
  </si>
  <si>
    <t>Switch</t>
  </si>
  <si>
    <t>Bravo 720</t>
  </si>
  <si>
    <t>Amistar Opti</t>
  </si>
  <si>
    <t>Noviembre - Enero</t>
  </si>
  <si>
    <t>Ridomil Gold Mz</t>
  </si>
  <si>
    <t>Herbadox 45 CS</t>
  </si>
  <si>
    <t>Prodigio</t>
  </si>
  <si>
    <t>Septiembre - Enero</t>
  </si>
  <si>
    <t>Flete</t>
  </si>
  <si>
    <t>c/u</t>
  </si>
  <si>
    <t>Abril-Junio</t>
  </si>
  <si>
    <t>Ingreso a la feria</t>
  </si>
  <si>
    <t>RENDIMIENTO (Kg/Há.)</t>
  </si>
  <si>
    <t>ESCENARIOS COSTO UNITARIO  ($/kG)</t>
  </si>
  <si>
    <t>Rendimiento (kG/hà)</t>
  </si>
  <si>
    <t>Costo unitario ($/KG) (*)</t>
  </si>
  <si>
    <t>Medio</t>
  </si>
  <si>
    <t>CEBOLLA GUARDA</t>
  </si>
  <si>
    <t>Febrero-Marzo</t>
  </si>
  <si>
    <t xml:space="preserve"> Septiembre</t>
  </si>
  <si>
    <t>Balazo 90 SP</t>
  </si>
  <si>
    <t>Zero 5 EC</t>
  </si>
  <si>
    <t>Success 48</t>
  </si>
  <si>
    <t>Carga y Maquinaria</t>
  </si>
  <si>
    <t>abr-ago</t>
  </si>
  <si>
    <t>7. Recomendación es referencial</t>
  </si>
  <si>
    <t>Junio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</si>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</sst>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" fillId="0" borderId="18"/>
    <xf numFmtId="164" fontId="17" fillId="0" borderId="18" applyFont="0" applyFill="0" applyBorder="0" applyAlignment="0" applyProtection="0"/>
    <xf numFmtId="0" fontId="18" fillId="0" borderId="18"/>
    <xf numFmtId="43" fontId="1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3" fillId="7" borderId="18" xfId="0" applyFont="1" applyFill="1" applyBorder="1" applyAlignment="1"/>
    <xf numFmtId="49" fontId="11" fillId="8" borderId="19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0" fontId="8" fillId="7" borderId="17" xfId="0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166" fontId="15" fillId="2" borderId="18" xfId="0" applyNumberFormat="1" applyFont="1" applyFill="1" applyBorder="1" applyAlignment="1">
      <alignment vertical="center"/>
    </xf>
    <xf numFmtId="0" fontId="13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3" fillId="2" borderId="21" xfId="0" applyFont="1" applyFill="1" applyBorder="1" applyAlignment="1"/>
    <xf numFmtId="3" fontId="3" fillId="2" borderId="21" xfId="0" applyNumberFormat="1" applyFont="1" applyFill="1" applyBorder="1" applyAlignment="1"/>
    <xf numFmtId="49" fontId="2" fillId="5" borderId="22" xfId="0" applyNumberFormat="1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66" fontId="2" fillId="5" borderId="24" xfId="0" applyNumberFormat="1" applyFont="1" applyFill="1" applyBorder="1" applyAlignment="1">
      <alignment vertical="center"/>
    </xf>
    <xf numFmtId="49" fontId="2" fillId="3" borderId="25" xfId="0" applyNumberFormat="1" applyFont="1" applyFill="1" applyBorder="1" applyAlignment="1">
      <alignment vertical="center"/>
    </xf>
    <xf numFmtId="166" fontId="2" fillId="3" borderId="26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166" fontId="2" fillId="5" borderId="26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166" fontId="2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49" fontId="11" fillId="8" borderId="30" xfId="0" applyNumberFormat="1" applyFont="1" applyFill="1" applyBorder="1" applyAlignment="1">
      <alignment vertical="center"/>
    </xf>
    <xf numFmtId="49" fontId="13" fillId="8" borderId="31" xfId="0" applyNumberFormat="1" applyFont="1" applyFill="1" applyBorder="1" applyAlignment="1"/>
    <xf numFmtId="49" fontId="11" fillId="2" borderId="32" xfId="0" applyNumberFormat="1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167" fontId="11" fillId="8" borderId="35" xfId="0" applyNumberFormat="1" applyFont="1" applyFill="1" applyBorder="1" applyAlignment="1">
      <alignment vertical="center"/>
    </xf>
    <xf numFmtId="9" fontId="11" fillId="8" borderId="36" xfId="0" applyNumberFormat="1" applyFont="1" applyFill="1" applyBorder="1" applyAlignment="1">
      <alignment vertical="center"/>
    </xf>
    <xf numFmtId="0" fontId="13" fillId="9" borderId="39" xfId="0" applyFont="1" applyFill="1" applyBorder="1" applyAlignment="1"/>
    <xf numFmtId="0" fontId="13" fillId="2" borderId="18" xfId="0" applyFont="1" applyFill="1" applyBorder="1" applyAlignment="1">
      <alignment vertical="center"/>
    </xf>
    <xf numFmtId="49" fontId="13" fillId="2" borderId="18" xfId="0" applyNumberFormat="1" applyFont="1" applyFill="1" applyBorder="1" applyAlignment="1">
      <alignment vertical="center"/>
    </xf>
    <xf numFmtId="49" fontId="11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49" fontId="13" fillId="2" borderId="43" xfId="0" applyNumberFormat="1" applyFont="1" applyFill="1" applyBorder="1" applyAlignment="1">
      <alignment vertical="center"/>
    </xf>
    <xf numFmtId="0" fontId="13" fillId="2" borderId="44" xfId="0" applyFont="1" applyFill="1" applyBorder="1" applyAlignment="1"/>
    <xf numFmtId="49" fontId="13" fillId="2" borderId="45" xfId="0" applyNumberFormat="1" applyFont="1" applyFill="1" applyBorder="1" applyAlignment="1">
      <alignment vertical="center"/>
    </xf>
    <xf numFmtId="0" fontId="13" fillId="2" borderId="46" xfId="0" applyFont="1" applyFill="1" applyBorder="1" applyAlignment="1"/>
    <xf numFmtId="0" fontId="13" fillId="2" borderId="47" xfId="0" applyFont="1" applyFill="1" applyBorder="1" applyAlignment="1"/>
    <xf numFmtId="0" fontId="11" fillId="7" borderId="18" xfId="0" applyFont="1" applyFill="1" applyBorder="1" applyAlignment="1">
      <alignment vertical="center"/>
    </xf>
    <xf numFmtId="0" fontId="8" fillId="9" borderId="17" xfId="0" applyFont="1" applyFill="1" applyBorder="1" applyAlignment="1">
      <alignment vertical="center"/>
    </xf>
    <xf numFmtId="49" fontId="16" fillId="9" borderId="18" xfId="0" applyNumberFormat="1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0" fontId="8" fillId="9" borderId="48" xfId="0" applyFont="1" applyFill="1" applyBorder="1" applyAlignment="1">
      <alignment vertical="center"/>
    </xf>
    <xf numFmtId="49" fontId="11" fillId="8" borderId="49" xfId="0" applyNumberFormat="1" applyFont="1" applyFill="1" applyBorder="1" applyAlignment="1">
      <alignment vertical="center"/>
    </xf>
    <xf numFmtId="167" fontId="11" fillId="8" borderId="36" xfId="0" applyNumberFormat="1" applyFont="1" applyFill="1" applyBorder="1" applyAlignment="1">
      <alignment vertical="center"/>
    </xf>
    <xf numFmtId="3" fontId="11" fillId="8" borderId="50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3" fontId="6" fillId="3" borderId="53" xfId="0" applyNumberFormat="1" applyFont="1" applyFill="1" applyBorder="1" applyAlignment="1">
      <alignment vertical="center"/>
    </xf>
    <xf numFmtId="49" fontId="16" fillId="9" borderId="37" xfId="0" applyNumberFormat="1" applyFont="1" applyFill="1" applyBorder="1" applyAlignment="1">
      <alignment vertical="center"/>
    </xf>
    <xf numFmtId="0" fontId="11" fillId="9" borderId="3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horizontal="right"/>
    </xf>
    <xf numFmtId="0" fontId="4" fillId="2" borderId="7" xfId="0" applyFont="1" applyFill="1" applyBorder="1"/>
    <xf numFmtId="49" fontId="6" fillId="3" borderId="6" xfId="0" applyNumberFormat="1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49" fontId="4" fillId="2" borderId="5" xfId="0" applyNumberFormat="1" applyFont="1" applyFill="1" applyBorder="1" applyAlignment="1">
      <alignment vertical="center" wrapText="1"/>
    </xf>
    <xf numFmtId="168" fontId="21" fillId="0" borderId="52" xfId="4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54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/>
    </xf>
    <xf numFmtId="0" fontId="21" fillId="0" borderId="52" xfId="0" applyFont="1" applyFill="1" applyBorder="1" applyAlignment="1">
      <alignment horizontal="right" wrapText="1"/>
    </xf>
    <xf numFmtId="0" fontId="21" fillId="0" borderId="52" xfId="0" applyFont="1" applyFill="1" applyBorder="1" applyAlignment="1">
      <alignment horizontal="right"/>
    </xf>
    <xf numFmtId="17" fontId="21" fillId="0" borderId="52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49" fontId="2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20" fillId="3" borderId="13" xfId="0" applyNumberFormat="1" applyFont="1" applyFill="1" applyBorder="1" applyAlignment="1">
      <alignment horizontal="center" vertical="center"/>
    </xf>
    <xf numFmtId="49" fontId="20" fillId="3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right" vertical="center"/>
    </xf>
    <xf numFmtId="0" fontId="0" fillId="0" borderId="18" xfId="0" applyNumberFormat="1" applyFont="1" applyBorder="1" applyAlignment="1"/>
    <xf numFmtId="0" fontId="22" fillId="2" borderId="13" xfId="0" applyFont="1" applyFill="1" applyBorder="1" applyAlignment="1">
      <alignment vertical="center"/>
    </xf>
    <xf numFmtId="168" fontId="21" fillId="0" borderId="52" xfId="4" applyNumberFormat="1" applyFont="1" applyFill="1" applyBorder="1" applyAlignment="1">
      <alignment horizontal="right" wrapText="1"/>
    </xf>
    <xf numFmtId="0" fontId="4" fillId="2" borderId="13" xfId="0" applyFont="1" applyFill="1" applyBorder="1" applyAlignment="1">
      <alignment vertical="center" wrapText="1"/>
    </xf>
    <xf numFmtId="10" fontId="13" fillId="2" borderId="33" xfId="0" applyNumberFormat="1" applyFont="1" applyFill="1" applyBorder="1" applyAlignment="1"/>
  </cellXfs>
  <cellStyles count="5">
    <cellStyle name="Millares" xfId="4" builtinId="3"/>
    <cellStyle name="Millares 5" xfId="2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31"/>
  <sheetViews>
    <sheetView showGridLines="0" tabSelected="1" topLeftCell="B1" zoomScale="142" zoomScaleNormal="142" workbookViewId="0">
      <selection activeCell="C8" sqref="C8"/>
    </sheetView>
  </sheetViews>
  <sheetFormatPr baseColWidth="10" defaultColWidth="10.85546875" defaultRowHeight="11.25" customHeight="1"/>
  <cols>
    <col min="1" max="1" width="11.5703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9.28515625" style="1" customWidth="1"/>
    <col min="9" max="24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3"/>
      <c r="C7" s="4"/>
      <c r="D7" s="2"/>
      <c r="E7" s="4"/>
      <c r="F7" s="4"/>
      <c r="G7" s="4"/>
    </row>
    <row r="8" spans="1:255" s="91" customFormat="1" ht="12" customHeight="1">
      <c r="A8" s="84"/>
      <c r="B8" s="85" t="s">
        <v>0</v>
      </c>
      <c r="C8" s="86" t="s">
        <v>150</v>
      </c>
      <c r="D8" s="87"/>
      <c r="E8" s="88" t="s">
        <v>145</v>
      </c>
      <c r="F8" s="89"/>
      <c r="G8" s="86">
        <v>75000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pans="1:255" s="91" customFormat="1" ht="25.5" customHeight="1">
      <c r="A9" s="84"/>
      <c r="B9" s="92" t="s">
        <v>1</v>
      </c>
      <c r="C9" s="118" t="s">
        <v>67</v>
      </c>
      <c r="D9" s="87"/>
      <c r="E9" s="94" t="s">
        <v>68</v>
      </c>
      <c r="F9" s="95"/>
      <c r="G9" s="93" t="s">
        <v>69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s="91" customFormat="1" ht="18" customHeight="1">
      <c r="A10" s="84"/>
      <c r="B10" s="92" t="s">
        <v>70</v>
      </c>
      <c r="C10" s="93" t="s">
        <v>149</v>
      </c>
      <c r="D10" s="87"/>
      <c r="E10" s="94" t="s">
        <v>71</v>
      </c>
      <c r="F10" s="95"/>
      <c r="G10" s="93">
        <v>200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pans="1:255" s="91" customFormat="1" ht="11.25" customHeight="1">
      <c r="A11" s="84"/>
      <c r="B11" s="92" t="s">
        <v>72</v>
      </c>
      <c r="C11" s="93" t="s">
        <v>73</v>
      </c>
      <c r="D11" s="87"/>
      <c r="E11" s="96" t="s">
        <v>2</v>
      </c>
      <c r="F11" s="97"/>
      <c r="G11" s="93">
        <f>G8*G10</f>
        <v>15000000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pans="1:255" s="91" customFormat="1" ht="11.25" customHeight="1">
      <c r="A12" s="84"/>
      <c r="B12" s="92" t="s">
        <v>74</v>
      </c>
      <c r="C12" s="98" t="s">
        <v>75</v>
      </c>
      <c r="D12" s="87"/>
      <c r="E12" s="94" t="s">
        <v>3</v>
      </c>
      <c r="F12" s="95"/>
      <c r="G12" s="98" t="s">
        <v>76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pans="1:255" s="91" customFormat="1" ht="15">
      <c r="A13" s="84"/>
      <c r="B13" s="92" t="s">
        <v>4</v>
      </c>
      <c r="C13" s="99" t="s">
        <v>77</v>
      </c>
      <c r="D13" s="87"/>
      <c r="E13" s="94" t="s">
        <v>5</v>
      </c>
      <c r="F13" s="95"/>
      <c r="G13" s="99" t="s">
        <v>151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pans="1:255" s="91" customFormat="1" ht="25.5" customHeight="1">
      <c r="A14" s="84"/>
      <c r="B14" s="92" t="s">
        <v>6</v>
      </c>
      <c r="C14" s="100" t="s">
        <v>159</v>
      </c>
      <c r="D14" s="87"/>
      <c r="E14" s="101" t="s">
        <v>7</v>
      </c>
      <c r="F14" s="102"/>
      <c r="G14" s="100" t="s">
        <v>79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pans="1:255" ht="12" customHeight="1">
      <c r="A15" s="2"/>
      <c r="B15" s="6"/>
      <c r="C15" s="7"/>
      <c r="D15" s="8"/>
      <c r="E15" s="9"/>
      <c r="F15" s="9"/>
      <c r="G15" s="103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55" ht="12" customHeight="1">
      <c r="A16" s="10"/>
      <c r="B16" s="82" t="s">
        <v>8</v>
      </c>
      <c r="C16" s="83"/>
      <c r="D16" s="83"/>
      <c r="E16" s="83"/>
      <c r="F16" s="83"/>
      <c r="G16" s="8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55" ht="12" customHeight="1">
      <c r="A17" s="2"/>
      <c r="B17" s="11"/>
      <c r="C17" s="12"/>
      <c r="D17" s="12"/>
      <c r="E17" s="12"/>
      <c r="F17" s="13"/>
      <c r="G17" s="10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55" ht="12" customHeight="1">
      <c r="A18" s="5"/>
      <c r="B18" s="105" t="s">
        <v>9</v>
      </c>
      <c r="C18" s="106"/>
      <c r="D18" s="107"/>
      <c r="E18" s="107"/>
      <c r="F18" s="108"/>
      <c r="G18" s="109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>
      <c r="A19" s="5"/>
      <c r="B19" s="110" t="s">
        <v>10</v>
      </c>
      <c r="C19" s="111" t="s">
        <v>11</v>
      </c>
      <c r="D19" s="111" t="s">
        <v>12</v>
      </c>
      <c r="E19" s="110" t="s">
        <v>13</v>
      </c>
      <c r="F19" s="111" t="s">
        <v>14</v>
      </c>
      <c r="G19" s="110" t="s">
        <v>15</v>
      </c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91" customFormat="1" ht="12" customHeight="1">
      <c r="A20" s="84"/>
      <c r="B20" s="119" t="s">
        <v>16</v>
      </c>
      <c r="C20" s="113" t="s">
        <v>17</v>
      </c>
      <c r="D20" s="113">
        <v>1</v>
      </c>
      <c r="E20" s="113" t="s">
        <v>18</v>
      </c>
      <c r="F20" s="114">
        <v>25000</v>
      </c>
      <c r="G20" s="115">
        <f>(D20*F20)</f>
        <v>25000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s="91" customFormat="1" ht="25.5">
      <c r="A21" s="84"/>
      <c r="B21" s="119" t="s">
        <v>19</v>
      </c>
      <c r="C21" s="113" t="s">
        <v>17</v>
      </c>
      <c r="D21" s="113">
        <v>1</v>
      </c>
      <c r="E21" s="113" t="s">
        <v>18</v>
      </c>
      <c r="F21" s="114">
        <v>25000</v>
      </c>
      <c r="G21" s="115">
        <f>(D21*F21)</f>
        <v>25000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pans="1:255" s="91" customFormat="1" ht="12" customHeight="1">
      <c r="A22" s="84"/>
      <c r="B22" s="119" t="s">
        <v>20</v>
      </c>
      <c r="C22" s="113" t="s">
        <v>17</v>
      </c>
      <c r="D22" s="113">
        <v>8</v>
      </c>
      <c r="E22" s="113" t="s">
        <v>21</v>
      </c>
      <c r="F22" s="114">
        <v>25000</v>
      </c>
      <c r="G22" s="115">
        <f>(D22*F22)</f>
        <v>200000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pans="1:255" s="91" customFormat="1" ht="12" customHeight="1">
      <c r="A23" s="84"/>
      <c r="B23" s="119" t="s">
        <v>80</v>
      </c>
      <c r="C23" s="113" t="s">
        <v>17</v>
      </c>
      <c r="D23" s="113">
        <v>1</v>
      </c>
      <c r="E23" s="113" t="s">
        <v>81</v>
      </c>
      <c r="F23" s="114">
        <v>25000</v>
      </c>
      <c r="G23" s="115">
        <f t="shared" ref="G23:G47" si="0">+D23*F23</f>
        <v>25000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  <row r="24" spans="1:255" s="91" customFormat="1" ht="12" customHeight="1">
      <c r="A24" s="84"/>
      <c r="B24" s="119" t="s">
        <v>82</v>
      </c>
      <c r="C24" s="113" t="s">
        <v>17</v>
      </c>
      <c r="D24" s="113">
        <v>2</v>
      </c>
      <c r="E24" s="113" t="s">
        <v>81</v>
      </c>
      <c r="F24" s="114">
        <v>25000</v>
      </c>
      <c r="G24" s="115">
        <f t="shared" si="0"/>
        <v>50000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</row>
    <row r="25" spans="1:255" s="91" customFormat="1" ht="12" customHeight="1">
      <c r="A25" s="84"/>
      <c r="B25" s="119" t="s">
        <v>83</v>
      </c>
      <c r="C25" s="113" t="s">
        <v>17</v>
      </c>
      <c r="D25" s="113">
        <v>1</v>
      </c>
      <c r="E25" s="113" t="s">
        <v>81</v>
      </c>
      <c r="F25" s="114">
        <v>25000</v>
      </c>
      <c r="G25" s="115">
        <f t="shared" si="0"/>
        <v>25000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</row>
    <row r="26" spans="1:255" s="91" customFormat="1" ht="12" customHeight="1">
      <c r="A26" s="84"/>
      <c r="B26" s="119" t="s">
        <v>84</v>
      </c>
      <c r="C26" s="113" t="s">
        <v>17</v>
      </c>
      <c r="D26" s="113">
        <v>10</v>
      </c>
      <c r="E26" s="113" t="s">
        <v>85</v>
      </c>
      <c r="F26" s="114">
        <v>25000</v>
      </c>
      <c r="G26" s="115">
        <f t="shared" si="0"/>
        <v>250000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</row>
    <row r="27" spans="1:255" s="91" customFormat="1" ht="12" customHeight="1">
      <c r="A27" s="84"/>
      <c r="B27" s="119" t="s">
        <v>86</v>
      </c>
      <c r="C27" s="113" t="s">
        <v>17</v>
      </c>
      <c r="D27" s="113">
        <v>10</v>
      </c>
      <c r="E27" s="113" t="s">
        <v>87</v>
      </c>
      <c r="F27" s="114">
        <v>25000</v>
      </c>
      <c r="G27" s="115">
        <f t="shared" si="0"/>
        <v>250000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</row>
    <row r="28" spans="1:255" s="91" customFormat="1" ht="12" customHeight="1">
      <c r="A28" s="84"/>
      <c r="B28" s="119" t="s">
        <v>88</v>
      </c>
      <c r="C28" s="113" t="s">
        <v>17</v>
      </c>
      <c r="D28" s="113">
        <v>1</v>
      </c>
      <c r="E28" s="113" t="s">
        <v>89</v>
      </c>
      <c r="F28" s="114">
        <v>25000</v>
      </c>
      <c r="G28" s="115">
        <f t="shared" si="0"/>
        <v>25000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</row>
    <row r="29" spans="1:255" s="91" customFormat="1" ht="25.5">
      <c r="A29" s="84"/>
      <c r="B29" s="119" t="s">
        <v>90</v>
      </c>
      <c r="C29" s="113" t="s">
        <v>17</v>
      </c>
      <c r="D29" s="113">
        <v>2</v>
      </c>
      <c r="E29" s="113" t="s">
        <v>89</v>
      </c>
      <c r="F29" s="114">
        <v>25000</v>
      </c>
      <c r="G29" s="115">
        <f t="shared" si="0"/>
        <v>50000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84"/>
      <c r="B30" s="119" t="s">
        <v>91</v>
      </c>
      <c r="C30" s="113" t="s">
        <v>17</v>
      </c>
      <c r="D30" s="113">
        <v>38</v>
      </c>
      <c r="E30" s="113" t="s">
        <v>87</v>
      </c>
      <c r="F30" s="114">
        <v>25000</v>
      </c>
      <c r="G30" s="115">
        <f t="shared" si="0"/>
        <v>950000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84"/>
      <c r="B31" s="119" t="s">
        <v>92</v>
      </c>
      <c r="C31" s="113" t="s">
        <v>17</v>
      </c>
      <c r="D31" s="113">
        <v>2</v>
      </c>
      <c r="E31" s="113" t="s">
        <v>93</v>
      </c>
      <c r="F31" s="114">
        <v>25000</v>
      </c>
      <c r="G31" s="115">
        <f t="shared" si="0"/>
        <v>50000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12" customHeight="1">
      <c r="A32" s="84"/>
      <c r="B32" s="119" t="s">
        <v>94</v>
      </c>
      <c r="C32" s="113" t="s">
        <v>17</v>
      </c>
      <c r="D32" s="113">
        <v>2</v>
      </c>
      <c r="E32" s="113" t="s">
        <v>95</v>
      </c>
      <c r="F32" s="114">
        <v>25000</v>
      </c>
      <c r="G32" s="115">
        <f t="shared" si="0"/>
        <v>50000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s="91" customFormat="1" ht="25.5">
      <c r="A33" s="84"/>
      <c r="B33" s="119" t="s">
        <v>96</v>
      </c>
      <c r="C33" s="113" t="s">
        <v>17</v>
      </c>
      <c r="D33" s="113">
        <v>2</v>
      </c>
      <c r="E33" s="113" t="s">
        <v>97</v>
      </c>
      <c r="F33" s="114">
        <v>25000</v>
      </c>
      <c r="G33" s="115">
        <f t="shared" si="0"/>
        <v>50000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</row>
    <row r="34" spans="1:255" s="91" customFormat="1" ht="25.5">
      <c r="A34" s="84"/>
      <c r="B34" s="119" t="s">
        <v>98</v>
      </c>
      <c r="C34" s="113" t="s">
        <v>17</v>
      </c>
      <c r="D34" s="113">
        <v>2</v>
      </c>
      <c r="E34" s="113" t="s">
        <v>97</v>
      </c>
      <c r="F34" s="114">
        <v>25000</v>
      </c>
      <c r="G34" s="115">
        <f t="shared" si="0"/>
        <v>50000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84"/>
      <c r="B35" s="119" t="s">
        <v>99</v>
      </c>
      <c r="C35" s="113" t="s">
        <v>17</v>
      </c>
      <c r="D35" s="113">
        <v>4</v>
      </c>
      <c r="E35" s="113" t="s">
        <v>100</v>
      </c>
      <c r="F35" s="114">
        <v>25000</v>
      </c>
      <c r="G35" s="115">
        <f t="shared" si="0"/>
        <v>100000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25.5">
      <c r="A36" s="84"/>
      <c r="B36" s="119" t="s">
        <v>101</v>
      </c>
      <c r="C36" s="113" t="s">
        <v>17</v>
      </c>
      <c r="D36" s="113">
        <v>2.5</v>
      </c>
      <c r="E36" s="113" t="s">
        <v>100</v>
      </c>
      <c r="F36" s="114">
        <v>25000</v>
      </c>
      <c r="G36" s="115">
        <f t="shared" si="0"/>
        <v>62500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5.5">
      <c r="A37" s="84"/>
      <c r="B37" s="119" t="s">
        <v>102</v>
      </c>
      <c r="C37" s="113" t="s">
        <v>17</v>
      </c>
      <c r="D37" s="113">
        <v>2</v>
      </c>
      <c r="E37" s="113" t="s">
        <v>103</v>
      </c>
      <c r="F37" s="114">
        <v>25000</v>
      </c>
      <c r="G37" s="115">
        <f t="shared" si="0"/>
        <v>50000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s="91" customFormat="1" ht="12" customHeight="1">
      <c r="A38" s="84"/>
      <c r="B38" s="119" t="s">
        <v>99</v>
      </c>
      <c r="C38" s="113" t="s">
        <v>17</v>
      </c>
      <c r="D38" s="113">
        <v>4</v>
      </c>
      <c r="E38" s="113" t="s">
        <v>103</v>
      </c>
      <c r="F38" s="114">
        <v>25000</v>
      </c>
      <c r="G38" s="115">
        <f t="shared" si="0"/>
        <v>100000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</row>
    <row r="39" spans="1:255" s="91" customFormat="1" ht="25.5">
      <c r="A39" s="84"/>
      <c r="B39" s="119" t="s">
        <v>104</v>
      </c>
      <c r="C39" s="113" t="s">
        <v>17</v>
      </c>
      <c r="D39" s="113">
        <v>2.5</v>
      </c>
      <c r="E39" s="113" t="s">
        <v>103</v>
      </c>
      <c r="F39" s="114">
        <v>25000</v>
      </c>
      <c r="G39" s="115">
        <f t="shared" si="0"/>
        <v>62500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</row>
    <row r="40" spans="1:255" s="91" customFormat="1" ht="12" customHeight="1">
      <c r="A40" s="84"/>
      <c r="B40" s="119" t="s">
        <v>99</v>
      </c>
      <c r="C40" s="113" t="s">
        <v>17</v>
      </c>
      <c r="D40" s="113">
        <v>4</v>
      </c>
      <c r="E40" s="113" t="s">
        <v>105</v>
      </c>
      <c r="F40" s="114">
        <v>25000</v>
      </c>
      <c r="G40" s="115">
        <f t="shared" si="0"/>
        <v>100000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</row>
    <row r="41" spans="1:255" s="91" customFormat="1" ht="25.5">
      <c r="A41" s="84"/>
      <c r="B41" s="119" t="s">
        <v>102</v>
      </c>
      <c r="C41" s="113" t="s">
        <v>17</v>
      </c>
      <c r="D41" s="113">
        <v>2</v>
      </c>
      <c r="E41" s="113" t="s">
        <v>105</v>
      </c>
      <c r="F41" s="114">
        <v>25000</v>
      </c>
      <c r="G41" s="115">
        <f t="shared" si="0"/>
        <v>50000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</row>
    <row r="42" spans="1:255" s="91" customFormat="1" ht="12" customHeight="1">
      <c r="A42" s="84"/>
      <c r="B42" s="119" t="s">
        <v>99</v>
      </c>
      <c r="C42" s="113" t="s">
        <v>17</v>
      </c>
      <c r="D42" s="113">
        <v>4</v>
      </c>
      <c r="E42" s="113" t="s">
        <v>106</v>
      </c>
      <c r="F42" s="114">
        <v>25000</v>
      </c>
      <c r="G42" s="115">
        <f t="shared" si="0"/>
        <v>100000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</row>
    <row r="43" spans="1:255" s="91" customFormat="1" ht="12" customHeight="1">
      <c r="A43" s="84"/>
      <c r="B43" s="119" t="s">
        <v>107</v>
      </c>
      <c r="C43" s="113" t="s">
        <v>17</v>
      </c>
      <c r="D43" s="113">
        <v>20</v>
      </c>
      <c r="E43" s="113" t="s">
        <v>78</v>
      </c>
      <c r="F43" s="114">
        <v>25000</v>
      </c>
      <c r="G43" s="115">
        <f t="shared" si="0"/>
        <v>500000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84"/>
      <c r="B44" s="119" t="s">
        <v>108</v>
      </c>
      <c r="C44" s="113" t="s">
        <v>17</v>
      </c>
      <c r="D44" s="113">
        <v>10</v>
      </c>
      <c r="E44" s="113" t="s">
        <v>78</v>
      </c>
      <c r="F44" s="114">
        <v>25000</v>
      </c>
      <c r="G44" s="115">
        <f t="shared" si="0"/>
        <v>250000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84"/>
      <c r="B45" s="119" t="s">
        <v>109</v>
      </c>
      <c r="C45" s="113" t="s">
        <v>17</v>
      </c>
      <c r="D45" s="113">
        <v>8</v>
      </c>
      <c r="E45" s="113" t="s">
        <v>78</v>
      </c>
      <c r="F45" s="114">
        <v>25000</v>
      </c>
      <c r="G45" s="115">
        <f t="shared" si="0"/>
        <v>200000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12" customHeight="1">
      <c r="A46" s="84"/>
      <c r="B46" s="119" t="s">
        <v>110</v>
      </c>
      <c r="C46" s="113" t="s">
        <v>17</v>
      </c>
      <c r="D46" s="113">
        <f>2.5</f>
        <v>2.5</v>
      </c>
      <c r="E46" s="113" t="s">
        <v>78</v>
      </c>
      <c r="F46" s="114">
        <v>25000</v>
      </c>
      <c r="G46" s="115">
        <f t="shared" si="0"/>
        <v>62500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s="91" customFormat="1" ht="12" customHeight="1">
      <c r="A47" s="84"/>
      <c r="B47" s="119" t="s">
        <v>111</v>
      </c>
      <c r="C47" s="113" t="s">
        <v>17</v>
      </c>
      <c r="D47" s="113">
        <v>16</v>
      </c>
      <c r="E47" s="113" t="s">
        <v>78</v>
      </c>
      <c r="F47" s="114">
        <v>25000</v>
      </c>
      <c r="G47" s="115">
        <f t="shared" si="0"/>
        <v>400000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</row>
    <row r="48" spans="1:255" ht="11.25" customHeight="1">
      <c r="B48" s="17" t="s">
        <v>22</v>
      </c>
      <c r="C48" s="18"/>
      <c r="D48" s="18"/>
      <c r="E48" s="18"/>
      <c r="F48" s="19"/>
      <c r="G48" s="20">
        <f>SUM(G20:G47)</f>
        <v>4112500</v>
      </c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15.75" customHeight="1">
      <c r="A49" s="5"/>
      <c r="B49" s="14"/>
      <c r="C49" s="15"/>
      <c r="D49" s="15"/>
      <c r="E49" s="15"/>
      <c r="F49" s="16"/>
      <c r="G49" s="16"/>
      <c r="K49" s="116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2" customHeight="1">
      <c r="A50" s="5"/>
      <c r="B50" s="105" t="s">
        <v>23</v>
      </c>
      <c r="C50" s="106"/>
      <c r="D50" s="107"/>
      <c r="E50" s="107"/>
      <c r="F50" s="108"/>
      <c r="G50" s="109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ht="24" customHeight="1">
      <c r="A51" s="5"/>
      <c r="B51" s="110" t="s">
        <v>10</v>
      </c>
      <c r="C51" s="111" t="s">
        <v>11</v>
      </c>
      <c r="D51" s="111" t="s">
        <v>12</v>
      </c>
      <c r="E51" s="110" t="s">
        <v>13</v>
      </c>
      <c r="F51" s="111" t="s">
        <v>14</v>
      </c>
      <c r="G51" s="110" t="s">
        <v>15</v>
      </c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s="91" customFormat="1" ht="12" customHeight="1">
      <c r="A52" s="84"/>
      <c r="B52" s="112" t="s">
        <v>65</v>
      </c>
      <c r="C52" s="113" t="s">
        <v>64</v>
      </c>
      <c r="D52" s="113">
        <v>1</v>
      </c>
      <c r="E52" s="113" t="s">
        <v>66</v>
      </c>
      <c r="F52" s="114">
        <v>40000</v>
      </c>
      <c r="G52" s="115">
        <f t="shared" ref="G52" si="1">+D52*F52</f>
        <v>40000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pans="1:255" ht="11.25" customHeight="1">
      <c r="B53" s="17" t="s">
        <v>24</v>
      </c>
      <c r="C53" s="18"/>
      <c r="D53" s="18"/>
      <c r="E53" s="18"/>
      <c r="F53" s="19"/>
      <c r="G53" s="20">
        <f>SUM(G52)</f>
        <v>40000</v>
      </c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ht="15.75" customHeight="1">
      <c r="A54" s="5"/>
      <c r="B54" s="14"/>
      <c r="C54" s="15"/>
      <c r="D54" s="15"/>
      <c r="E54" s="15"/>
      <c r="F54" s="16"/>
      <c r="G54" s="16"/>
      <c r="K54" s="116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ht="12" customHeight="1">
      <c r="A55" s="5"/>
      <c r="B55" s="105" t="s">
        <v>25</v>
      </c>
      <c r="C55" s="106"/>
      <c r="D55" s="107"/>
      <c r="E55" s="107"/>
      <c r="F55" s="108"/>
      <c r="G55" s="109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ht="24" customHeight="1">
      <c r="A56" s="5"/>
      <c r="B56" s="110" t="s">
        <v>10</v>
      </c>
      <c r="C56" s="111" t="s">
        <v>11</v>
      </c>
      <c r="D56" s="111" t="s">
        <v>12</v>
      </c>
      <c r="E56" s="110" t="s">
        <v>13</v>
      </c>
      <c r="F56" s="111" t="s">
        <v>14</v>
      </c>
      <c r="G56" s="110" t="s">
        <v>15</v>
      </c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s="91" customFormat="1" ht="12" customHeight="1">
      <c r="A57" s="84"/>
      <c r="B57" s="119" t="s">
        <v>27</v>
      </c>
      <c r="C57" s="113" t="s">
        <v>26</v>
      </c>
      <c r="D57" s="113">
        <v>0.7</v>
      </c>
      <c r="E57" s="113" t="s">
        <v>89</v>
      </c>
      <c r="F57" s="114">
        <v>128572</v>
      </c>
      <c r="G57" s="115">
        <f t="shared" ref="G57:G65" si="2">+D57*F57</f>
        <v>90000.4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</row>
    <row r="58" spans="1:255" s="91" customFormat="1" ht="12" customHeight="1">
      <c r="A58" s="84"/>
      <c r="B58" s="119" t="s">
        <v>112</v>
      </c>
      <c r="C58" s="113" t="s">
        <v>26</v>
      </c>
      <c r="D58" s="113">
        <v>0.6</v>
      </c>
      <c r="E58" s="113" t="s">
        <v>89</v>
      </c>
      <c r="F58" s="114">
        <v>125000</v>
      </c>
      <c r="G58" s="115">
        <f t="shared" si="2"/>
        <v>75000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</row>
    <row r="59" spans="1:255" s="91" customFormat="1" ht="12" customHeight="1">
      <c r="A59" s="84"/>
      <c r="B59" s="119" t="s">
        <v>113</v>
      </c>
      <c r="C59" s="113" t="s">
        <v>26</v>
      </c>
      <c r="D59" s="113">
        <v>0.4</v>
      </c>
      <c r="E59" s="113" t="s">
        <v>127</v>
      </c>
      <c r="F59" s="114">
        <v>75000</v>
      </c>
      <c r="G59" s="115">
        <f t="shared" si="2"/>
        <v>30000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</row>
    <row r="60" spans="1:255" s="91" customFormat="1" ht="12" customHeight="1">
      <c r="A60" s="84"/>
      <c r="B60" s="119" t="s">
        <v>114</v>
      </c>
      <c r="C60" s="113" t="s">
        <v>26</v>
      </c>
      <c r="D60" s="113">
        <v>0.5</v>
      </c>
      <c r="E60" s="113" t="s">
        <v>127</v>
      </c>
      <c r="F60" s="114">
        <v>180000</v>
      </c>
      <c r="G60" s="115">
        <f t="shared" si="2"/>
        <v>90000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</row>
    <row r="61" spans="1:255" s="91" customFormat="1" ht="12" customHeight="1">
      <c r="A61" s="84"/>
      <c r="B61" s="119" t="s">
        <v>115</v>
      </c>
      <c r="C61" s="113" t="s">
        <v>26</v>
      </c>
      <c r="D61" s="113">
        <v>0.61539999999999995</v>
      </c>
      <c r="E61" s="113" t="s">
        <v>152</v>
      </c>
      <c r="F61" s="114">
        <v>81248</v>
      </c>
      <c r="G61" s="115">
        <f t="shared" si="2"/>
        <v>50000.019199999995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</row>
    <row r="62" spans="1:255" s="91" customFormat="1" ht="25.5">
      <c r="A62" s="84"/>
      <c r="B62" s="119" t="s">
        <v>116</v>
      </c>
      <c r="C62" s="113" t="s">
        <v>26</v>
      </c>
      <c r="D62" s="113">
        <v>0.3</v>
      </c>
      <c r="E62" s="113" t="s">
        <v>127</v>
      </c>
      <c r="F62" s="114">
        <v>73333</v>
      </c>
      <c r="G62" s="115">
        <f t="shared" si="2"/>
        <v>21999.899999999998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</row>
    <row r="63" spans="1:255" s="91" customFormat="1" ht="12" customHeight="1">
      <c r="A63" s="84"/>
      <c r="B63" s="119" t="s">
        <v>117</v>
      </c>
      <c r="C63" s="113" t="s">
        <v>26</v>
      </c>
      <c r="D63" s="113">
        <v>0.25</v>
      </c>
      <c r="E63" s="113" t="s">
        <v>127</v>
      </c>
      <c r="F63" s="114">
        <v>80000</v>
      </c>
      <c r="G63" s="115">
        <f t="shared" si="2"/>
        <v>20000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90"/>
      <c r="GI63" s="90"/>
      <c r="GJ63" s="90"/>
      <c r="GK63" s="90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90"/>
      <c r="GW63" s="90"/>
      <c r="GX63" s="90"/>
      <c r="GY63" s="90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90"/>
      <c r="HK63" s="90"/>
      <c r="HL63" s="90"/>
      <c r="HM63" s="90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90"/>
      <c r="HY63" s="90"/>
      <c r="HZ63" s="90"/>
      <c r="IA63" s="90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</row>
    <row r="64" spans="1:255" s="91" customFormat="1" ht="12" customHeight="1">
      <c r="A64" s="84"/>
      <c r="B64" s="119" t="s">
        <v>110</v>
      </c>
      <c r="C64" s="113" t="s">
        <v>26</v>
      </c>
      <c r="D64" s="113">
        <v>2</v>
      </c>
      <c r="E64" s="113" t="s">
        <v>151</v>
      </c>
      <c r="F64" s="114">
        <v>25000</v>
      </c>
      <c r="G64" s="115">
        <f t="shared" si="2"/>
        <v>50000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</row>
    <row r="65" spans="1:255" s="91" customFormat="1" ht="12" customHeight="1">
      <c r="A65" s="84"/>
      <c r="B65" s="119" t="s">
        <v>156</v>
      </c>
      <c r="C65" s="113" t="s">
        <v>26</v>
      </c>
      <c r="D65" s="113">
        <v>140</v>
      </c>
      <c r="E65" s="113" t="s">
        <v>157</v>
      </c>
      <c r="F65" s="114">
        <v>1000</v>
      </c>
      <c r="G65" s="115">
        <f t="shared" si="2"/>
        <v>140000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</row>
    <row r="66" spans="1:255" ht="12" customHeight="1">
      <c r="A66" s="33"/>
      <c r="B66" s="76" t="s">
        <v>28</v>
      </c>
      <c r="C66" s="77"/>
      <c r="D66" s="77"/>
      <c r="E66" s="77"/>
      <c r="F66" s="78"/>
      <c r="G66" s="79">
        <f>SUM(G57:G65)</f>
        <v>567000.31920000003</v>
      </c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2" customHeight="1">
      <c r="A67" s="33"/>
      <c r="B67" s="14"/>
      <c r="C67" s="15"/>
      <c r="D67" s="15"/>
      <c r="E67" s="15"/>
      <c r="F67" s="16"/>
      <c r="G67" s="16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12" customHeight="1">
      <c r="A68" s="5"/>
      <c r="B68" s="105" t="s">
        <v>29</v>
      </c>
      <c r="C68" s="106"/>
      <c r="D68" s="107"/>
      <c r="E68" s="107"/>
      <c r="F68" s="108"/>
      <c r="G68" s="109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24" customHeight="1">
      <c r="A69" s="5"/>
      <c r="B69" s="110" t="s">
        <v>30</v>
      </c>
      <c r="C69" s="111" t="s">
        <v>31</v>
      </c>
      <c r="D69" s="111" t="s">
        <v>32</v>
      </c>
      <c r="E69" s="110" t="s">
        <v>13</v>
      </c>
      <c r="F69" s="111" t="s">
        <v>14</v>
      </c>
      <c r="G69" s="110" t="s">
        <v>15</v>
      </c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s="91" customFormat="1" ht="12" customHeight="1">
      <c r="A70" s="84"/>
      <c r="B70" s="117" t="s">
        <v>118</v>
      </c>
      <c r="C70" s="113"/>
      <c r="D70" s="113"/>
      <c r="E70" s="113"/>
      <c r="F70" s="114"/>
      <c r="G70" s="115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12" customHeight="1">
      <c r="A71" s="84"/>
      <c r="B71" s="112" t="s">
        <v>33</v>
      </c>
      <c r="C71" s="113" t="s">
        <v>119</v>
      </c>
      <c r="D71" s="113">
        <v>6</v>
      </c>
      <c r="E71" s="113" t="s">
        <v>81</v>
      </c>
      <c r="F71" s="114">
        <v>110000</v>
      </c>
      <c r="G71" s="115">
        <f>+D71*F71</f>
        <v>660000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s="91" customFormat="1" ht="12" customHeight="1">
      <c r="A72" s="84"/>
      <c r="B72" s="117" t="s">
        <v>34</v>
      </c>
      <c r="C72" s="113"/>
      <c r="D72" s="113"/>
      <c r="E72" s="113"/>
      <c r="F72" s="114"/>
      <c r="G72" s="115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90"/>
      <c r="GB72" s="90"/>
      <c r="GC72" s="90"/>
      <c r="GD72" s="90"/>
      <c r="GE72" s="90"/>
      <c r="GF72" s="90"/>
      <c r="GG72" s="90"/>
      <c r="GH72" s="90"/>
      <c r="GI72" s="90"/>
      <c r="GJ72" s="90"/>
      <c r="GK72" s="90"/>
      <c r="GL72" s="90"/>
      <c r="GM72" s="90"/>
      <c r="GN72" s="90"/>
      <c r="GO72" s="90"/>
      <c r="GP72" s="90"/>
      <c r="GQ72" s="90"/>
      <c r="GR72" s="90"/>
      <c r="GS72" s="90"/>
      <c r="GT72" s="90"/>
      <c r="GU72" s="90"/>
      <c r="GV72" s="90"/>
      <c r="GW72" s="90"/>
      <c r="GX72" s="90"/>
      <c r="GY72" s="90"/>
      <c r="GZ72" s="90"/>
      <c r="HA72" s="90"/>
      <c r="HB72" s="90"/>
      <c r="HC72" s="90"/>
      <c r="HD72" s="90"/>
      <c r="HE72" s="90"/>
      <c r="HF72" s="90"/>
      <c r="HG72" s="90"/>
      <c r="HH72" s="90"/>
      <c r="HI72" s="90"/>
      <c r="HJ72" s="90"/>
      <c r="HK72" s="90"/>
      <c r="HL72" s="90"/>
      <c r="HM72" s="90"/>
      <c r="HN72" s="90"/>
      <c r="HO72" s="90"/>
      <c r="HP72" s="90"/>
      <c r="HQ72" s="90"/>
      <c r="HR72" s="90"/>
      <c r="HS72" s="90"/>
      <c r="HT72" s="90"/>
      <c r="HU72" s="90"/>
      <c r="HV72" s="90"/>
      <c r="HW72" s="90"/>
      <c r="HX72" s="90"/>
      <c r="HY72" s="90"/>
      <c r="HZ72" s="90"/>
      <c r="IA72" s="90"/>
      <c r="IB72" s="90"/>
      <c r="IC72" s="90"/>
      <c r="ID72" s="90"/>
      <c r="IE72" s="90"/>
      <c r="IF72" s="90"/>
      <c r="IG72" s="90"/>
      <c r="IH72" s="90"/>
      <c r="II72" s="90"/>
      <c r="IJ72" s="90"/>
      <c r="IK72" s="90"/>
      <c r="IL72" s="90"/>
      <c r="IM72" s="90"/>
      <c r="IN72" s="90"/>
      <c r="IO72" s="90"/>
      <c r="IP72" s="90"/>
      <c r="IQ72" s="90"/>
      <c r="IR72" s="90"/>
      <c r="IS72" s="90"/>
      <c r="IT72" s="90"/>
      <c r="IU72" s="90"/>
    </row>
    <row r="73" spans="1:255" s="91" customFormat="1" ht="12" customHeight="1">
      <c r="A73" s="84"/>
      <c r="B73" s="112" t="s">
        <v>120</v>
      </c>
      <c r="C73" s="113" t="s">
        <v>35</v>
      </c>
      <c r="D73" s="113">
        <v>400</v>
      </c>
      <c r="E73" s="113" t="s">
        <v>121</v>
      </c>
      <c r="F73" s="114">
        <v>1200</v>
      </c>
      <c r="G73" s="115">
        <f t="shared" ref="G73:G79" si="3">+D73*F73</f>
        <v>480000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s="91" customFormat="1" ht="12" customHeight="1">
      <c r="A74" s="84"/>
      <c r="B74" s="112" t="s">
        <v>122</v>
      </c>
      <c r="C74" s="113" t="s">
        <v>35</v>
      </c>
      <c r="D74" s="113">
        <v>600</v>
      </c>
      <c r="E74" s="113" t="s">
        <v>121</v>
      </c>
      <c r="F74" s="114">
        <v>1920</v>
      </c>
      <c r="G74" s="115">
        <f t="shared" si="3"/>
        <v>1152000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90"/>
      <c r="GB74" s="90"/>
      <c r="GC74" s="90"/>
      <c r="GD74" s="90"/>
      <c r="GE74" s="90"/>
      <c r="GF74" s="90"/>
      <c r="GG74" s="90"/>
      <c r="GH74" s="90"/>
      <c r="GI74" s="90"/>
      <c r="GJ74" s="90"/>
      <c r="GK74" s="90"/>
      <c r="GL74" s="90"/>
      <c r="GM74" s="90"/>
      <c r="GN74" s="90"/>
      <c r="GO74" s="90"/>
      <c r="GP74" s="90"/>
      <c r="GQ74" s="90"/>
      <c r="GR74" s="90"/>
      <c r="GS74" s="90"/>
      <c r="GT74" s="90"/>
      <c r="GU74" s="90"/>
      <c r="GV74" s="90"/>
      <c r="GW74" s="90"/>
      <c r="GX74" s="90"/>
      <c r="GY74" s="90"/>
      <c r="GZ74" s="90"/>
      <c r="HA74" s="90"/>
      <c r="HB74" s="90"/>
      <c r="HC74" s="90"/>
      <c r="HD74" s="90"/>
      <c r="HE74" s="90"/>
      <c r="HF74" s="90"/>
      <c r="HG74" s="90"/>
      <c r="HH74" s="90"/>
      <c r="HI74" s="90"/>
      <c r="HJ74" s="90"/>
      <c r="HK74" s="90"/>
      <c r="HL74" s="90"/>
      <c r="HM74" s="90"/>
      <c r="HN74" s="90"/>
      <c r="HO74" s="90"/>
      <c r="HP74" s="90"/>
      <c r="HQ74" s="90"/>
      <c r="HR74" s="90"/>
      <c r="HS74" s="90"/>
      <c r="HT74" s="90"/>
      <c r="HU74" s="90"/>
      <c r="HV74" s="90"/>
      <c r="HW74" s="90"/>
      <c r="HX74" s="90"/>
      <c r="HY74" s="90"/>
      <c r="HZ74" s="90"/>
      <c r="IA74" s="90"/>
      <c r="IB74" s="90"/>
      <c r="IC74" s="90"/>
      <c r="ID74" s="90"/>
      <c r="IE74" s="90"/>
      <c r="IF74" s="90"/>
      <c r="IG74" s="90"/>
      <c r="IH74" s="90"/>
      <c r="II74" s="90"/>
      <c r="IJ74" s="90"/>
      <c r="IK74" s="90"/>
      <c r="IL74" s="90"/>
      <c r="IM74" s="90"/>
      <c r="IN74" s="90"/>
      <c r="IO74" s="90"/>
      <c r="IP74" s="90"/>
      <c r="IQ74" s="90"/>
      <c r="IR74" s="90"/>
      <c r="IS74" s="90"/>
      <c r="IT74" s="90"/>
      <c r="IU74" s="90"/>
    </row>
    <row r="75" spans="1:255" s="91" customFormat="1" ht="12" customHeight="1">
      <c r="A75" s="84"/>
      <c r="B75" s="112" t="s">
        <v>123</v>
      </c>
      <c r="C75" s="113" t="s">
        <v>35</v>
      </c>
      <c r="D75" s="113">
        <v>300</v>
      </c>
      <c r="E75" s="113" t="s">
        <v>89</v>
      </c>
      <c r="F75" s="114">
        <v>1000</v>
      </c>
      <c r="G75" s="115">
        <f t="shared" si="3"/>
        <v>300000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90"/>
      <c r="GB75" s="90"/>
      <c r="GC75" s="90"/>
      <c r="GD75" s="90"/>
      <c r="GE75" s="90"/>
      <c r="GF75" s="90"/>
      <c r="GG75" s="90"/>
      <c r="GH75" s="90"/>
      <c r="GI75" s="90"/>
      <c r="GJ75" s="90"/>
      <c r="GK75" s="90"/>
      <c r="GL75" s="90"/>
      <c r="GM75" s="90"/>
      <c r="GN75" s="90"/>
      <c r="GO75" s="90"/>
      <c r="GP75" s="90"/>
      <c r="GQ75" s="90"/>
      <c r="GR75" s="90"/>
      <c r="GS75" s="90"/>
      <c r="GT75" s="90"/>
      <c r="GU75" s="90"/>
      <c r="GV75" s="90"/>
      <c r="GW75" s="90"/>
      <c r="GX75" s="90"/>
      <c r="GY75" s="90"/>
      <c r="GZ75" s="90"/>
      <c r="HA75" s="90"/>
      <c r="HB75" s="90"/>
      <c r="HC75" s="90"/>
      <c r="HD75" s="90"/>
      <c r="HE75" s="90"/>
      <c r="HF75" s="90"/>
      <c r="HG75" s="90"/>
      <c r="HH75" s="90"/>
      <c r="HI75" s="90"/>
      <c r="HJ75" s="90"/>
      <c r="HK75" s="90"/>
      <c r="HL75" s="90"/>
      <c r="HM75" s="90"/>
      <c r="HN75" s="90"/>
      <c r="HO75" s="90"/>
      <c r="HP75" s="90"/>
      <c r="HQ75" s="90"/>
      <c r="HR75" s="90"/>
      <c r="HS75" s="90"/>
      <c r="HT75" s="90"/>
      <c r="HU75" s="90"/>
      <c r="HV75" s="90"/>
      <c r="HW75" s="90"/>
      <c r="HX75" s="90"/>
      <c r="HY75" s="90"/>
      <c r="HZ75" s="90"/>
      <c r="IA75" s="90"/>
      <c r="IB75" s="90"/>
      <c r="IC75" s="90"/>
      <c r="ID75" s="90"/>
      <c r="IE75" s="90"/>
      <c r="IF75" s="90"/>
      <c r="IG75" s="90"/>
      <c r="IH75" s="90"/>
      <c r="II75" s="90"/>
      <c r="IJ75" s="90"/>
      <c r="IK75" s="90"/>
      <c r="IL75" s="90"/>
      <c r="IM75" s="90"/>
      <c r="IN75" s="90"/>
      <c r="IO75" s="90"/>
      <c r="IP75" s="90"/>
      <c r="IQ75" s="90"/>
      <c r="IR75" s="90"/>
      <c r="IS75" s="90"/>
      <c r="IT75" s="90"/>
      <c r="IU75" s="90"/>
    </row>
    <row r="76" spans="1:255" s="91" customFormat="1" ht="12" customHeight="1">
      <c r="A76" s="84"/>
      <c r="B76" s="112" t="s">
        <v>124</v>
      </c>
      <c r="C76" s="113" t="s">
        <v>35</v>
      </c>
      <c r="D76" s="113">
        <v>200</v>
      </c>
      <c r="E76" s="113" t="s">
        <v>121</v>
      </c>
      <c r="F76" s="114">
        <v>1920</v>
      </c>
      <c r="G76" s="115">
        <f t="shared" si="3"/>
        <v>384000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0"/>
      <c r="FX76" s="90"/>
      <c r="FY76" s="90"/>
      <c r="FZ76" s="90"/>
      <c r="GA76" s="90"/>
      <c r="GB76" s="90"/>
      <c r="GC76" s="90"/>
      <c r="GD76" s="90"/>
      <c r="GE76" s="90"/>
      <c r="GF76" s="90"/>
      <c r="GG76" s="90"/>
      <c r="GH76" s="90"/>
      <c r="GI76" s="90"/>
      <c r="GJ76" s="90"/>
      <c r="GK76" s="90"/>
      <c r="GL76" s="90"/>
      <c r="GM76" s="90"/>
      <c r="GN76" s="90"/>
      <c r="GO76" s="90"/>
      <c r="GP76" s="90"/>
      <c r="GQ76" s="90"/>
      <c r="GR76" s="90"/>
      <c r="GS76" s="90"/>
      <c r="GT76" s="90"/>
      <c r="GU76" s="90"/>
      <c r="GV76" s="90"/>
      <c r="GW76" s="90"/>
      <c r="GX76" s="90"/>
      <c r="GY76" s="90"/>
      <c r="GZ76" s="90"/>
      <c r="HA76" s="90"/>
      <c r="HB76" s="90"/>
      <c r="HC76" s="90"/>
      <c r="HD76" s="90"/>
      <c r="HE76" s="90"/>
      <c r="HF76" s="90"/>
      <c r="HG76" s="90"/>
      <c r="HH76" s="90"/>
      <c r="HI76" s="90"/>
      <c r="HJ76" s="90"/>
      <c r="HK76" s="90"/>
      <c r="HL76" s="90"/>
      <c r="HM76" s="90"/>
      <c r="HN76" s="90"/>
      <c r="HO76" s="90"/>
      <c r="HP76" s="90"/>
      <c r="HQ76" s="90"/>
      <c r="HR76" s="90"/>
      <c r="HS76" s="90"/>
      <c r="HT76" s="90"/>
      <c r="HU76" s="90"/>
      <c r="HV76" s="90"/>
      <c r="HW76" s="90"/>
      <c r="HX76" s="90"/>
      <c r="HY76" s="90"/>
      <c r="HZ76" s="90"/>
      <c r="IA76" s="90"/>
      <c r="IB76" s="90"/>
      <c r="IC76" s="90"/>
      <c r="ID76" s="90"/>
      <c r="IE76" s="90"/>
      <c r="IF76" s="90"/>
      <c r="IG76" s="90"/>
      <c r="IH76" s="90"/>
      <c r="II76" s="90"/>
      <c r="IJ76" s="90"/>
      <c r="IK76" s="90"/>
      <c r="IL76" s="90"/>
      <c r="IM76" s="90"/>
      <c r="IN76" s="90"/>
      <c r="IO76" s="90"/>
      <c r="IP76" s="90"/>
      <c r="IQ76" s="90"/>
      <c r="IR76" s="90"/>
      <c r="IS76" s="90"/>
      <c r="IT76" s="90"/>
      <c r="IU76" s="90"/>
    </row>
    <row r="77" spans="1:255" s="91" customFormat="1" ht="12" customHeight="1">
      <c r="A77" s="84"/>
      <c r="B77" s="112" t="s">
        <v>125</v>
      </c>
      <c r="C77" s="113" t="s">
        <v>126</v>
      </c>
      <c r="D77" s="113">
        <v>1</v>
      </c>
      <c r="E77" s="113" t="s">
        <v>127</v>
      </c>
      <c r="F77" s="114">
        <v>17656</v>
      </c>
      <c r="G77" s="115">
        <f t="shared" si="3"/>
        <v>17656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90"/>
      <c r="FG77" s="90"/>
      <c r="FH77" s="90"/>
      <c r="FI77" s="90"/>
      <c r="FJ77" s="90"/>
      <c r="FK77" s="90"/>
      <c r="FL77" s="90"/>
      <c r="FM77" s="90"/>
      <c r="FN77" s="90"/>
      <c r="FO77" s="90"/>
      <c r="FP77" s="90"/>
      <c r="FQ77" s="90"/>
      <c r="FR77" s="90"/>
      <c r="FS77" s="90"/>
      <c r="FT77" s="90"/>
      <c r="FU77" s="90"/>
      <c r="FV77" s="90"/>
      <c r="FW77" s="90"/>
      <c r="FX77" s="90"/>
      <c r="FY77" s="90"/>
      <c r="FZ77" s="90"/>
      <c r="GA77" s="90"/>
      <c r="GB77" s="90"/>
      <c r="GC77" s="90"/>
      <c r="GD77" s="90"/>
      <c r="GE77" s="90"/>
      <c r="GF77" s="90"/>
      <c r="GG77" s="90"/>
      <c r="GH77" s="90"/>
      <c r="GI77" s="90"/>
      <c r="GJ77" s="90"/>
      <c r="GK77" s="90"/>
      <c r="GL77" s="90"/>
      <c r="GM77" s="90"/>
      <c r="GN77" s="90"/>
      <c r="GO77" s="90"/>
      <c r="GP77" s="90"/>
      <c r="GQ77" s="90"/>
      <c r="GR77" s="90"/>
      <c r="GS77" s="90"/>
      <c r="GT77" s="90"/>
      <c r="GU77" s="90"/>
      <c r="GV77" s="90"/>
      <c r="GW77" s="90"/>
      <c r="GX77" s="90"/>
      <c r="GY77" s="90"/>
      <c r="GZ77" s="90"/>
      <c r="HA77" s="90"/>
      <c r="HB77" s="90"/>
      <c r="HC77" s="90"/>
      <c r="HD77" s="90"/>
      <c r="HE77" s="90"/>
      <c r="HF77" s="90"/>
      <c r="HG77" s="90"/>
      <c r="HH77" s="90"/>
      <c r="HI77" s="90"/>
      <c r="HJ77" s="90"/>
      <c r="HK77" s="90"/>
      <c r="HL77" s="90"/>
      <c r="HM77" s="90"/>
      <c r="HN77" s="90"/>
      <c r="HO77" s="90"/>
      <c r="HP77" s="90"/>
      <c r="HQ77" s="90"/>
      <c r="HR77" s="90"/>
      <c r="HS77" s="90"/>
      <c r="HT77" s="90"/>
      <c r="HU77" s="90"/>
      <c r="HV77" s="90"/>
      <c r="HW77" s="90"/>
      <c r="HX77" s="90"/>
      <c r="HY77" s="90"/>
      <c r="HZ77" s="90"/>
      <c r="IA77" s="90"/>
      <c r="IB77" s="90"/>
      <c r="IC77" s="90"/>
      <c r="ID77" s="90"/>
      <c r="IE77" s="90"/>
      <c r="IF77" s="90"/>
      <c r="IG77" s="90"/>
      <c r="IH77" s="90"/>
      <c r="II77" s="90"/>
      <c r="IJ77" s="90"/>
      <c r="IK77" s="90"/>
      <c r="IL77" s="90"/>
      <c r="IM77" s="90"/>
      <c r="IN77" s="90"/>
      <c r="IO77" s="90"/>
      <c r="IP77" s="90"/>
      <c r="IQ77" s="90"/>
      <c r="IR77" s="90"/>
      <c r="IS77" s="90"/>
      <c r="IT77" s="90"/>
      <c r="IU77" s="90"/>
    </row>
    <row r="78" spans="1:255" s="91" customFormat="1" ht="12" customHeight="1">
      <c r="A78" s="84"/>
      <c r="B78" s="112" t="s">
        <v>128</v>
      </c>
      <c r="C78" s="113" t="s">
        <v>126</v>
      </c>
      <c r="D78" s="113">
        <v>5</v>
      </c>
      <c r="E78" s="113" t="s">
        <v>129</v>
      </c>
      <c r="F78" s="114">
        <v>22000</v>
      </c>
      <c r="G78" s="115">
        <f t="shared" si="3"/>
        <v>110000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90"/>
      <c r="DM78" s="90"/>
      <c r="DN78" s="90"/>
      <c r="DO78" s="90"/>
      <c r="DP78" s="90"/>
      <c r="DQ78" s="90"/>
      <c r="DR78" s="90"/>
      <c r="DS78" s="90"/>
      <c r="DT78" s="90"/>
      <c r="DU78" s="90"/>
      <c r="DV78" s="90"/>
      <c r="DW78" s="90"/>
      <c r="DX78" s="90"/>
      <c r="DY78" s="90"/>
      <c r="DZ78" s="90"/>
      <c r="EA78" s="90"/>
      <c r="EB78" s="90"/>
      <c r="EC78" s="90"/>
      <c r="ED78" s="90"/>
      <c r="EE78" s="90"/>
      <c r="EF78" s="90"/>
      <c r="EG78" s="90"/>
      <c r="EH78" s="90"/>
      <c r="EI78" s="90"/>
      <c r="EJ78" s="90"/>
      <c r="EK78" s="90"/>
      <c r="EL78" s="90"/>
      <c r="EM78" s="90"/>
      <c r="EN78" s="90"/>
      <c r="EO78" s="90"/>
      <c r="EP78" s="90"/>
      <c r="EQ78" s="90"/>
      <c r="ER78" s="90"/>
      <c r="ES78" s="90"/>
      <c r="ET78" s="90"/>
      <c r="EU78" s="90"/>
      <c r="EV78" s="90"/>
      <c r="EW78" s="90"/>
      <c r="EX78" s="90"/>
      <c r="EY78" s="90"/>
      <c r="EZ78" s="90"/>
      <c r="FA78" s="90"/>
      <c r="FB78" s="90"/>
      <c r="FC78" s="90"/>
      <c r="FD78" s="90"/>
      <c r="FE78" s="90"/>
      <c r="FF78" s="90"/>
      <c r="FG78" s="90"/>
      <c r="FH78" s="90"/>
      <c r="FI78" s="90"/>
      <c r="FJ78" s="90"/>
      <c r="FK78" s="90"/>
      <c r="FL78" s="90"/>
      <c r="FM78" s="90"/>
      <c r="FN78" s="90"/>
      <c r="FO78" s="90"/>
      <c r="FP78" s="90"/>
      <c r="FQ78" s="90"/>
      <c r="FR78" s="90"/>
      <c r="FS78" s="90"/>
      <c r="FT78" s="90"/>
      <c r="FU78" s="90"/>
      <c r="FV78" s="90"/>
      <c r="FW78" s="90"/>
      <c r="FX78" s="90"/>
      <c r="FY78" s="90"/>
      <c r="FZ78" s="90"/>
      <c r="GA78" s="90"/>
      <c r="GB78" s="90"/>
      <c r="GC78" s="90"/>
      <c r="GD78" s="90"/>
      <c r="GE78" s="90"/>
      <c r="GF78" s="90"/>
      <c r="GG78" s="90"/>
      <c r="GH78" s="90"/>
      <c r="GI78" s="90"/>
      <c r="GJ78" s="90"/>
      <c r="GK78" s="90"/>
      <c r="GL78" s="90"/>
      <c r="GM78" s="90"/>
      <c r="GN78" s="90"/>
      <c r="GO78" s="90"/>
      <c r="GP78" s="90"/>
      <c r="GQ78" s="90"/>
      <c r="GR78" s="90"/>
      <c r="GS78" s="90"/>
      <c r="GT78" s="90"/>
      <c r="GU78" s="90"/>
      <c r="GV78" s="90"/>
      <c r="GW78" s="90"/>
      <c r="GX78" s="90"/>
      <c r="GY78" s="90"/>
      <c r="GZ78" s="90"/>
      <c r="HA78" s="90"/>
      <c r="HB78" s="90"/>
      <c r="HC78" s="90"/>
      <c r="HD78" s="90"/>
      <c r="HE78" s="90"/>
      <c r="HF78" s="90"/>
      <c r="HG78" s="90"/>
      <c r="HH78" s="90"/>
      <c r="HI78" s="90"/>
      <c r="HJ78" s="90"/>
      <c r="HK78" s="90"/>
      <c r="HL78" s="90"/>
      <c r="HM78" s="90"/>
      <c r="HN78" s="90"/>
      <c r="HO78" s="90"/>
      <c r="HP78" s="90"/>
      <c r="HQ78" s="90"/>
      <c r="HR78" s="90"/>
      <c r="HS78" s="90"/>
      <c r="HT78" s="90"/>
      <c r="HU78" s="90"/>
      <c r="HV78" s="90"/>
      <c r="HW78" s="90"/>
      <c r="HX78" s="90"/>
      <c r="HY78" s="90"/>
      <c r="HZ78" s="90"/>
      <c r="IA78" s="90"/>
      <c r="IB78" s="90"/>
      <c r="IC78" s="90"/>
      <c r="ID78" s="90"/>
      <c r="IE78" s="90"/>
      <c r="IF78" s="90"/>
      <c r="IG78" s="90"/>
      <c r="IH78" s="90"/>
      <c r="II78" s="90"/>
      <c r="IJ78" s="90"/>
      <c r="IK78" s="90"/>
      <c r="IL78" s="90"/>
      <c r="IM78" s="90"/>
      <c r="IN78" s="90"/>
      <c r="IO78" s="90"/>
      <c r="IP78" s="90"/>
      <c r="IQ78" s="90"/>
      <c r="IR78" s="90"/>
      <c r="IS78" s="90"/>
      <c r="IT78" s="90"/>
      <c r="IU78" s="90"/>
    </row>
    <row r="79" spans="1:255" s="91" customFormat="1" ht="12" customHeight="1">
      <c r="A79" s="84"/>
      <c r="B79" s="112" t="s">
        <v>130</v>
      </c>
      <c r="C79" s="113" t="s">
        <v>126</v>
      </c>
      <c r="D79" s="113">
        <v>5</v>
      </c>
      <c r="E79" s="113" t="s">
        <v>129</v>
      </c>
      <c r="F79" s="114">
        <v>13550</v>
      </c>
      <c r="G79" s="115">
        <f t="shared" si="3"/>
        <v>67750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  <c r="EA79" s="90"/>
      <c r="EB79" s="90"/>
      <c r="EC79" s="90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0"/>
      <c r="FX79" s="90"/>
      <c r="FY79" s="90"/>
      <c r="FZ79" s="90"/>
      <c r="GA79" s="90"/>
      <c r="GB79" s="90"/>
      <c r="GC79" s="90"/>
      <c r="GD79" s="90"/>
      <c r="GE79" s="90"/>
      <c r="GF79" s="90"/>
      <c r="GG79" s="90"/>
      <c r="GH79" s="90"/>
      <c r="GI79" s="90"/>
      <c r="GJ79" s="90"/>
      <c r="GK79" s="90"/>
      <c r="GL79" s="90"/>
      <c r="GM79" s="90"/>
      <c r="GN79" s="90"/>
      <c r="GO79" s="90"/>
      <c r="GP79" s="90"/>
      <c r="GQ79" s="90"/>
      <c r="GR79" s="90"/>
      <c r="GS79" s="90"/>
      <c r="GT79" s="90"/>
      <c r="GU79" s="90"/>
      <c r="GV79" s="90"/>
      <c r="GW79" s="90"/>
      <c r="GX79" s="90"/>
      <c r="GY79" s="90"/>
      <c r="GZ79" s="90"/>
      <c r="HA79" s="90"/>
      <c r="HB79" s="90"/>
      <c r="HC79" s="90"/>
      <c r="HD79" s="90"/>
      <c r="HE79" s="90"/>
      <c r="HF79" s="90"/>
      <c r="HG79" s="90"/>
      <c r="HH79" s="90"/>
      <c r="HI79" s="90"/>
      <c r="HJ79" s="90"/>
      <c r="HK79" s="90"/>
      <c r="HL79" s="90"/>
      <c r="HM79" s="90"/>
      <c r="HN79" s="90"/>
      <c r="HO79" s="90"/>
      <c r="HP79" s="90"/>
      <c r="HQ79" s="90"/>
      <c r="HR79" s="90"/>
      <c r="HS79" s="90"/>
      <c r="HT79" s="90"/>
      <c r="HU79" s="90"/>
      <c r="HV79" s="90"/>
      <c r="HW79" s="90"/>
      <c r="HX79" s="90"/>
      <c r="HY79" s="90"/>
      <c r="HZ79" s="90"/>
      <c r="IA79" s="90"/>
      <c r="IB79" s="90"/>
      <c r="IC79" s="90"/>
      <c r="ID79" s="90"/>
      <c r="IE79" s="90"/>
      <c r="IF79" s="90"/>
      <c r="IG79" s="90"/>
      <c r="IH79" s="90"/>
      <c r="II79" s="90"/>
      <c r="IJ79" s="90"/>
      <c r="IK79" s="90"/>
      <c r="IL79" s="90"/>
      <c r="IM79" s="90"/>
      <c r="IN79" s="90"/>
      <c r="IO79" s="90"/>
      <c r="IP79" s="90"/>
      <c r="IQ79" s="90"/>
      <c r="IR79" s="90"/>
      <c r="IS79" s="90"/>
      <c r="IT79" s="90"/>
      <c r="IU79" s="90"/>
    </row>
    <row r="80" spans="1:255" s="91" customFormat="1" ht="12" customHeight="1">
      <c r="A80" s="84"/>
      <c r="B80" s="117" t="s">
        <v>131</v>
      </c>
      <c r="C80" s="113"/>
      <c r="D80" s="113"/>
      <c r="E80" s="113"/>
      <c r="F80" s="114"/>
      <c r="G80" s="115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  <c r="FZ80" s="90"/>
      <c r="GA80" s="90"/>
      <c r="GB80" s="90"/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</row>
    <row r="81" spans="1:255" s="91" customFormat="1" ht="12" customHeight="1">
      <c r="A81" s="84"/>
      <c r="B81" s="112" t="s">
        <v>132</v>
      </c>
      <c r="C81" s="113" t="s">
        <v>126</v>
      </c>
      <c r="D81" s="113">
        <v>0.2</v>
      </c>
      <c r="E81" s="113" t="s">
        <v>85</v>
      </c>
      <c r="F81" s="114">
        <v>67050</v>
      </c>
      <c r="G81" s="115">
        <f>+D81*F81</f>
        <v>13410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  <c r="FZ81" s="90"/>
      <c r="GA81" s="90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90"/>
      <c r="HS81" s="90"/>
      <c r="HT81" s="90"/>
      <c r="HU81" s="90"/>
      <c r="HV81" s="90"/>
      <c r="HW81" s="90"/>
      <c r="HX81" s="90"/>
      <c r="HY81" s="90"/>
      <c r="HZ81" s="90"/>
      <c r="IA81" s="90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</row>
    <row r="82" spans="1:255" s="91" customFormat="1" ht="12" customHeight="1">
      <c r="A82" s="84"/>
      <c r="B82" s="112" t="s">
        <v>133</v>
      </c>
      <c r="C82" s="113" t="s">
        <v>35</v>
      </c>
      <c r="D82" s="113">
        <v>0.2</v>
      </c>
      <c r="E82" s="113" t="s">
        <v>85</v>
      </c>
      <c r="F82" s="114">
        <v>252680</v>
      </c>
      <c r="G82" s="115">
        <f>+D82*F82</f>
        <v>50536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90"/>
      <c r="DU82" s="90"/>
      <c r="DV82" s="90"/>
      <c r="DW82" s="90"/>
      <c r="DX82" s="90"/>
      <c r="DY82" s="90"/>
      <c r="DZ82" s="90"/>
      <c r="EA82" s="90"/>
      <c r="EB82" s="90"/>
      <c r="EC82" s="90"/>
      <c r="ED82" s="90"/>
      <c r="EE82" s="90"/>
      <c r="EF82" s="90"/>
      <c r="EG82" s="90"/>
      <c r="EH82" s="90"/>
      <c r="EI82" s="90"/>
      <c r="EJ82" s="90"/>
      <c r="EK82" s="90"/>
      <c r="EL82" s="90"/>
      <c r="EM82" s="90"/>
      <c r="EN82" s="90"/>
      <c r="EO82" s="90"/>
      <c r="EP82" s="90"/>
      <c r="EQ82" s="90"/>
      <c r="ER82" s="90"/>
      <c r="ES82" s="90"/>
      <c r="ET82" s="90"/>
      <c r="EU82" s="90"/>
      <c r="EV82" s="90"/>
      <c r="EW82" s="90"/>
      <c r="EX82" s="90"/>
      <c r="EY82" s="90"/>
      <c r="EZ82" s="90"/>
      <c r="FA82" s="90"/>
      <c r="FB82" s="90"/>
      <c r="FC82" s="90"/>
      <c r="FD82" s="90"/>
      <c r="FE82" s="90"/>
      <c r="FF82" s="90"/>
      <c r="FG82" s="90"/>
      <c r="FH82" s="90"/>
      <c r="FI82" s="90"/>
      <c r="FJ82" s="90"/>
      <c r="FK82" s="90"/>
      <c r="FL82" s="90"/>
      <c r="FM82" s="90"/>
      <c r="FN82" s="90"/>
      <c r="FO82" s="90"/>
      <c r="FP82" s="90"/>
      <c r="FQ82" s="90"/>
      <c r="FR82" s="90"/>
      <c r="FS82" s="90"/>
      <c r="FT82" s="90"/>
      <c r="FU82" s="90"/>
      <c r="FV82" s="90"/>
      <c r="FW82" s="90"/>
      <c r="FX82" s="90"/>
      <c r="FY82" s="90"/>
      <c r="FZ82" s="90"/>
      <c r="GA82" s="90"/>
      <c r="GB82" s="90"/>
      <c r="GC82" s="90"/>
      <c r="GD82" s="90"/>
      <c r="GE82" s="90"/>
      <c r="GF82" s="90"/>
      <c r="GG82" s="90"/>
      <c r="GH82" s="90"/>
      <c r="GI82" s="90"/>
      <c r="GJ82" s="90"/>
      <c r="GK82" s="90"/>
      <c r="GL82" s="90"/>
      <c r="GM82" s="90"/>
      <c r="GN82" s="90"/>
      <c r="GO82" s="90"/>
      <c r="GP82" s="90"/>
      <c r="GQ82" s="90"/>
      <c r="GR82" s="90"/>
      <c r="GS82" s="90"/>
      <c r="GT82" s="90"/>
      <c r="GU82" s="90"/>
      <c r="GV82" s="90"/>
      <c r="GW82" s="90"/>
      <c r="GX82" s="90"/>
      <c r="GY82" s="90"/>
      <c r="GZ82" s="90"/>
      <c r="HA82" s="90"/>
      <c r="HB82" s="90"/>
      <c r="HC82" s="90"/>
      <c r="HD82" s="90"/>
      <c r="HE82" s="90"/>
      <c r="HF82" s="90"/>
      <c r="HG82" s="90"/>
      <c r="HH82" s="90"/>
      <c r="HI82" s="90"/>
      <c r="HJ82" s="90"/>
      <c r="HK82" s="90"/>
      <c r="HL82" s="90"/>
      <c r="HM82" s="90"/>
      <c r="HN82" s="90"/>
      <c r="HO82" s="90"/>
      <c r="HP82" s="90"/>
      <c r="HQ82" s="90"/>
      <c r="HR82" s="90"/>
      <c r="HS82" s="90"/>
      <c r="HT82" s="90"/>
      <c r="HU82" s="90"/>
      <c r="HV82" s="90"/>
      <c r="HW82" s="90"/>
      <c r="HX82" s="90"/>
      <c r="HY82" s="90"/>
      <c r="HZ82" s="90"/>
      <c r="IA82" s="90"/>
      <c r="IB82" s="90"/>
      <c r="IC82" s="90"/>
      <c r="ID82" s="90"/>
      <c r="IE82" s="90"/>
      <c r="IF82" s="90"/>
      <c r="IG82" s="90"/>
      <c r="IH82" s="90"/>
      <c r="II82" s="90"/>
      <c r="IJ82" s="90"/>
      <c r="IK82" s="90"/>
      <c r="IL82" s="90"/>
      <c r="IM82" s="90"/>
      <c r="IN82" s="90"/>
      <c r="IO82" s="90"/>
      <c r="IP82" s="90"/>
      <c r="IQ82" s="90"/>
      <c r="IR82" s="90"/>
      <c r="IS82" s="90"/>
      <c r="IT82" s="90"/>
      <c r="IU82" s="90"/>
    </row>
    <row r="83" spans="1:255" s="91" customFormat="1" ht="12" customHeight="1">
      <c r="A83" s="84"/>
      <c r="B83" s="112" t="s">
        <v>134</v>
      </c>
      <c r="C83" s="113" t="s">
        <v>126</v>
      </c>
      <c r="D83" s="113">
        <v>2</v>
      </c>
      <c r="E83" s="113" t="s">
        <v>95</v>
      </c>
      <c r="F83" s="114">
        <v>16080</v>
      </c>
      <c r="G83" s="115">
        <f>+D83*F83</f>
        <v>32160</v>
      </c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90"/>
      <c r="DQ83" s="90"/>
      <c r="DR83" s="90"/>
      <c r="DS83" s="90"/>
      <c r="DT83" s="90"/>
      <c r="DU83" s="90"/>
      <c r="DV83" s="90"/>
      <c r="DW83" s="90"/>
      <c r="DX83" s="90"/>
      <c r="DY83" s="90"/>
      <c r="DZ83" s="90"/>
      <c r="EA83" s="90"/>
      <c r="EB83" s="90"/>
      <c r="EC83" s="90"/>
      <c r="ED83" s="90"/>
      <c r="EE83" s="90"/>
      <c r="EF83" s="90"/>
      <c r="EG83" s="90"/>
      <c r="EH83" s="90"/>
      <c r="EI83" s="90"/>
      <c r="EJ83" s="90"/>
      <c r="EK83" s="90"/>
      <c r="EL83" s="90"/>
      <c r="EM83" s="90"/>
      <c r="EN83" s="90"/>
      <c r="EO83" s="90"/>
      <c r="EP83" s="90"/>
      <c r="EQ83" s="90"/>
      <c r="ER83" s="90"/>
      <c r="ES83" s="90"/>
      <c r="ET83" s="90"/>
      <c r="EU83" s="90"/>
      <c r="EV83" s="90"/>
      <c r="EW83" s="90"/>
      <c r="EX83" s="90"/>
      <c r="EY83" s="90"/>
      <c r="EZ83" s="90"/>
      <c r="FA83" s="90"/>
      <c r="FB83" s="90"/>
      <c r="FC83" s="90"/>
      <c r="FD83" s="90"/>
      <c r="FE83" s="90"/>
      <c r="FF83" s="90"/>
      <c r="FG83" s="90"/>
      <c r="FH83" s="90"/>
      <c r="FI83" s="90"/>
      <c r="FJ83" s="90"/>
      <c r="FK83" s="90"/>
      <c r="FL83" s="90"/>
      <c r="FM83" s="90"/>
      <c r="FN83" s="90"/>
      <c r="FO83" s="90"/>
      <c r="FP83" s="90"/>
      <c r="FQ83" s="90"/>
      <c r="FR83" s="90"/>
      <c r="FS83" s="90"/>
      <c r="FT83" s="90"/>
      <c r="FU83" s="90"/>
      <c r="FV83" s="90"/>
      <c r="FW83" s="90"/>
      <c r="FX83" s="90"/>
      <c r="FY83" s="90"/>
      <c r="FZ83" s="90"/>
      <c r="GA83" s="90"/>
      <c r="GB83" s="90"/>
      <c r="GC83" s="90"/>
      <c r="GD83" s="90"/>
      <c r="GE83" s="90"/>
      <c r="GF83" s="90"/>
      <c r="GG83" s="90"/>
      <c r="GH83" s="90"/>
      <c r="GI83" s="90"/>
      <c r="GJ83" s="90"/>
      <c r="GK83" s="90"/>
      <c r="GL83" s="90"/>
      <c r="GM83" s="90"/>
      <c r="GN83" s="90"/>
      <c r="GO83" s="90"/>
      <c r="GP83" s="90"/>
      <c r="GQ83" s="90"/>
      <c r="GR83" s="90"/>
      <c r="GS83" s="90"/>
      <c r="GT83" s="90"/>
      <c r="GU83" s="90"/>
      <c r="GV83" s="90"/>
      <c r="GW83" s="90"/>
      <c r="GX83" s="90"/>
      <c r="GY83" s="90"/>
      <c r="GZ83" s="90"/>
      <c r="HA83" s="90"/>
      <c r="HB83" s="90"/>
      <c r="HC83" s="90"/>
      <c r="HD83" s="90"/>
      <c r="HE83" s="90"/>
      <c r="HF83" s="90"/>
      <c r="HG83" s="90"/>
      <c r="HH83" s="90"/>
      <c r="HI83" s="90"/>
      <c r="HJ83" s="90"/>
      <c r="HK83" s="90"/>
      <c r="HL83" s="90"/>
      <c r="HM83" s="90"/>
      <c r="HN83" s="90"/>
      <c r="HO83" s="90"/>
      <c r="HP83" s="90"/>
      <c r="HQ83" s="90"/>
      <c r="HR83" s="90"/>
      <c r="HS83" s="90"/>
      <c r="HT83" s="90"/>
      <c r="HU83" s="90"/>
      <c r="HV83" s="90"/>
      <c r="HW83" s="90"/>
      <c r="HX83" s="90"/>
      <c r="HY83" s="90"/>
      <c r="HZ83" s="90"/>
      <c r="IA83" s="90"/>
      <c r="IB83" s="90"/>
      <c r="IC83" s="90"/>
      <c r="ID83" s="90"/>
      <c r="IE83" s="90"/>
      <c r="IF83" s="90"/>
      <c r="IG83" s="90"/>
      <c r="IH83" s="90"/>
      <c r="II83" s="90"/>
      <c r="IJ83" s="90"/>
      <c r="IK83" s="90"/>
      <c r="IL83" s="90"/>
      <c r="IM83" s="90"/>
      <c r="IN83" s="90"/>
      <c r="IO83" s="90"/>
      <c r="IP83" s="90"/>
      <c r="IQ83" s="90"/>
      <c r="IR83" s="90"/>
      <c r="IS83" s="90"/>
      <c r="IT83" s="90"/>
      <c r="IU83" s="90"/>
    </row>
    <row r="84" spans="1:255" s="91" customFormat="1" ht="12" customHeight="1">
      <c r="A84" s="84"/>
      <c r="B84" s="112" t="s">
        <v>135</v>
      </c>
      <c r="C84" s="113" t="s">
        <v>126</v>
      </c>
      <c r="D84" s="113">
        <v>4</v>
      </c>
      <c r="E84" s="113" t="s">
        <v>136</v>
      </c>
      <c r="F84" s="114">
        <v>45590</v>
      </c>
      <c r="G84" s="115">
        <f>+D84*F84</f>
        <v>182360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90"/>
      <c r="DU84" s="90"/>
      <c r="DV84" s="90"/>
      <c r="DW84" s="90"/>
      <c r="DX84" s="90"/>
      <c r="DY84" s="90"/>
      <c r="DZ84" s="90"/>
      <c r="EA84" s="90"/>
      <c r="EB84" s="90"/>
      <c r="EC84" s="90"/>
      <c r="ED84" s="90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0"/>
      <c r="FG84" s="90"/>
      <c r="FH84" s="90"/>
      <c r="FI84" s="90"/>
      <c r="FJ84" s="90"/>
      <c r="FK84" s="90"/>
      <c r="FL84" s="90"/>
      <c r="FM84" s="90"/>
      <c r="FN84" s="90"/>
      <c r="FO84" s="90"/>
      <c r="FP84" s="90"/>
      <c r="FQ84" s="90"/>
      <c r="FR84" s="90"/>
      <c r="FS84" s="90"/>
      <c r="FT84" s="90"/>
      <c r="FU84" s="90"/>
      <c r="FV84" s="90"/>
      <c r="FW84" s="90"/>
      <c r="FX84" s="90"/>
      <c r="FY84" s="90"/>
      <c r="FZ84" s="90"/>
      <c r="GA84" s="90"/>
      <c r="GB84" s="90"/>
      <c r="GC84" s="90"/>
      <c r="GD84" s="90"/>
      <c r="GE84" s="90"/>
      <c r="GF84" s="90"/>
      <c r="GG84" s="90"/>
      <c r="GH84" s="90"/>
      <c r="GI84" s="90"/>
      <c r="GJ84" s="90"/>
      <c r="GK84" s="90"/>
      <c r="GL84" s="90"/>
      <c r="GM84" s="90"/>
      <c r="GN84" s="90"/>
      <c r="GO84" s="90"/>
      <c r="GP84" s="90"/>
      <c r="GQ84" s="90"/>
      <c r="GR84" s="90"/>
      <c r="GS84" s="90"/>
      <c r="GT84" s="90"/>
      <c r="GU84" s="90"/>
      <c r="GV84" s="90"/>
      <c r="GW84" s="90"/>
      <c r="GX84" s="90"/>
      <c r="GY84" s="90"/>
      <c r="GZ84" s="90"/>
      <c r="HA84" s="90"/>
      <c r="HB84" s="90"/>
      <c r="HC84" s="90"/>
      <c r="HD84" s="90"/>
      <c r="HE84" s="90"/>
      <c r="HF84" s="90"/>
      <c r="HG84" s="90"/>
      <c r="HH84" s="90"/>
      <c r="HI84" s="90"/>
      <c r="HJ84" s="90"/>
      <c r="HK84" s="90"/>
      <c r="HL84" s="90"/>
      <c r="HM84" s="90"/>
      <c r="HN84" s="90"/>
      <c r="HO84" s="90"/>
      <c r="HP84" s="90"/>
      <c r="HQ84" s="90"/>
      <c r="HR84" s="90"/>
      <c r="HS84" s="90"/>
      <c r="HT84" s="90"/>
      <c r="HU84" s="90"/>
      <c r="HV84" s="90"/>
      <c r="HW84" s="90"/>
      <c r="HX84" s="90"/>
      <c r="HY84" s="90"/>
      <c r="HZ84" s="90"/>
      <c r="IA84" s="90"/>
      <c r="IB84" s="90"/>
      <c r="IC84" s="90"/>
      <c r="ID84" s="90"/>
      <c r="IE84" s="90"/>
      <c r="IF84" s="90"/>
      <c r="IG84" s="90"/>
      <c r="IH84" s="90"/>
      <c r="II84" s="90"/>
      <c r="IJ84" s="90"/>
      <c r="IK84" s="90"/>
      <c r="IL84" s="90"/>
      <c r="IM84" s="90"/>
      <c r="IN84" s="90"/>
      <c r="IO84" s="90"/>
      <c r="IP84" s="90"/>
      <c r="IQ84" s="90"/>
      <c r="IR84" s="90"/>
      <c r="IS84" s="90"/>
      <c r="IT84" s="90"/>
      <c r="IU84" s="90"/>
    </row>
    <row r="85" spans="1:255" s="91" customFormat="1" ht="12" customHeight="1">
      <c r="A85" s="84"/>
      <c r="B85" s="112" t="s">
        <v>137</v>
      </c>
      <c r="C85" s="113" t="s">
        <v>35</v>
      </c>
      <c r="D85" s="113">
        <v>2.5</v>
      </c>
      <c r="E85" s="113" t="s">
        <v>136</v>
      </c>
      <c r="F85" s="114">
        <v>35550</v>
      </c>
      <c r="G85" s="115">
        <f>+D85*F85</f>
        <v>88875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90"/>
      <c r="DQ85" s="90"/>
      <c r="DR85" s="90"/>
      <c r="DS85" s="90"/>
      <c r="DT85" s="90"/>
      <c r="DU85" s="90"/>
      <c r="DV85" s="90"/>
      <c r="DW85" s="90"/>
      <c r="DX85" s="90"/>
      <c r="DY85" s="90"/>
      <c r="DZ85" s="90"/>
      <c r="EA85" s="90"/>
      <c r="EB85" s="90"/>
      <c r="EC85" s="90"/>
      <c r="ED85" s="90"/>
      <c r="EE85" s="90"/>
      <c r="EF85" s="90"/>
      <c r="EG85" s="90"/>
      <c r="EH85" s="90"/>
      <c r="EI85" s="90"/>
      <c r="EJ85" s="90"/>
      <c r="EK85" s="90"/>
      <c r="EL85" s="90"/>
      <c r="EM85" s="90"/>
      <c r="EN85" s="90"/>
      <c r="EO85" s="90"/>
      <c r="EP85" s="90"/>
      <c r="EQ85" s="90"/>
      <c r="ER85" s="90"/>
      <c r="ES85" s="90"/>
      <c r="ET85" s="90"/>
      <c r="EU85" s="90"/>
      <c r="EV85" s="90"/>
      <c r="EW85" s="90"/>
      <c r="EX85" s="90"/>
      <c r="EY85" s="90"/>
      <c r="EZ85" s="90"/>
      <c r="FA85" s="90"/>
      <c r="FB85" s="90"/>
      <c r="FC85" s="90"/>
      <c r="FD85" s="90"/>
      <c r="FE85" s="90"/>
      <c r="FF85" s="90"/>
      <c r="FG85" s="90"/>
      <c r="FH85" s="90"/>
      <c r="FI85" s="90"/>
      <c r="FJ85" s="90"/>
      <c r="FK85" s="90"/>
      <c r="FL85" s="90"/>
      <c r="FM85" s="90"/>
      <c r="FN85" s="90"/>
      <c r="FO85" s="90"/>
      <c r="FP85" s="90"/>
      <c r="FQ85" s="90"/>
      <c r="FR85" s="90"/>
      <c r="FS85" s="90"/>
      <c r="FT85" s="90"/>
      <c r="FU85" s="90"/>
      <c r="FV85" s="90"/>
      <c r="FW85" s="90"/>
      <c r="FX85" s="90"/>
      <c r="FY85" s="90"/>
      <c r="FZ85" s="90"/>
      <c r="GA85" s="90"/>
      <c r="GB85" s="90"/>
      <c r="GC85" s="90"/>
      <c r="GD85" s="90"/>
      <c r="GE85" s="90"/>
      <c r="GF85" s="90"/>
      <c r="GG85" s="90"/>
      <c r="GH85" s="90"/>
      <c r="GI85" s="90"/>
      <c r="GJ85" s="90"/>
      <c r="GK85" s="90"/>
      <c r="GL85" s="90"/>
      <c r="GM85" s="90"/>
      <c r="GN85" s="90"/>
      <c r="GO85" s="90"/>
      <c r="GP85" s="90"/>
      <c r="GQ85" s="90"/>
      <c r="GR85" s="90"/>
      <c r="GS85" s="90"/>
      <c r="GT85" s="90"/>
      <c r="GU85" s="90"/>
      <c r="GV85" s="90"/>
      <c r="GW85" s="90"/>
      <c r="GX85" s="90"/>
      <c r="GY85" s="90"/>
      <c r="GZ85" s="90"/>
      <c r="HA85" s="90"/>
      <c r="HB85" s="90"/>
      <c r="HC85" s="90"/>
      <c r="HD85" s="90"/>
      <c r="HE85" s="90"/>
      <c r="HF85" s="90"/>
      <c r="HG85" s="90"/>
      <c r="HH85" s="90"/>
      <c r="HI85" s="90"/>
      <c r="HJ85" s="90"/>
      <c r="HK85" s="90"/>
      <c r="HL85" s="90"/>
      <c r="HM85" s="90"/>
      <c r="HN85" s="90"/>
      <c r="HO85" s="90"/>
      <c r="HP85" s="90"/>
      <c r="HQ85" s="90"/>
      <c r="HR85" s="90"/>
      <c r="HS85" s="90"/>
      <c r="HT85" s="90"/>
      <c r="HU85" s="90"/>
      <c r="HV85" s="90"/>
      <c r="HW85" s="90"/>
      <c r="HX85" s="90"/>
      <c r="HY85" s="90"/>
      <c r="HZ85" s="90"/>
      <c r="IA85" s="90"/>
      <c r="IB85" s="90"/>
      <c r="IC85" s="90"/>
      <c r="ID85" s="90"/>
      <c r="IE85" s="90"/>
      <c r="IF85" s="90"/>
      <c r="IG85" s="90"/>
      <c r="IH85" s="90"/>
      <c r="II85" s="90"/>
      <c r="IJ85" s="90"/>
      <c r="IK85" s="90"/>
      <c r="IL85" s="90"/>
      <c r="IM85" s="90"/>
      <c r="IN85" s="90"/>
      <c r="IO85" s="90"/>
      <c r="IP85" s="90"/>
      <c r="IQ85" s="90"/>
      <c r="IR85" s="90"/>
      <c r="IS85" s="90"/>
      <c r="IT85" s="90"/>
      <c r="IU85" s="90"/>
    </row>
    <row r="86" spans="1:255" s="91" customFormat="1" ht="12" customHeight="1">
      <c r="A86" s="84"/>
      <c r="B86" s="117" t="s">
        <v>36</v>
      </c>
      <c r="C86" s="113"/>
      <c r="D86" s="113"/>
      <c r="E86" s="113"/>
      <c r="F86" s="114"/>
      <c r="G86" s="115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  <c r="FG86" s="90"/>
      <c r="FH86" s="90"/>
      <c r="FI86" s="90"/>
      <c r="FJ86" s="90"/>
      <c r="FK86" s="90"/>
      <c r="FL86" s="90"/>
      <c r="FM86" s="90"/>
      <c r="FN86" s="90"/>
      <c r="FO86" s="90"/>
      <c r="FP86" s="90"/>
      <c r="FQ86" s="90"/>
      <c r="FR86" s="90"/>
      <c r="FS86" s="90"/>
      <c r="FT86" s="90"/>
      <c r="FU86" s="90"/>
      <c r="FV86" s="90"/>
      <c r="FW86" s="90"/>
      <c r="FX86" s="90"/>
      <c r="FY86" s="90"/>
      <c r="FZ86" s="90"/>
      <c r="GA86" s="90"/>
      <c r="GB86" s="90"/>
      <c r="GC86" s="90"/>
      <c r="GD86" s="90"/>
      <c r="GE86" s="90"/>
      <c r="GF86" s="90"/>
      <c r="GG86" s="90"/>
      <c r="GH86" s="90"/>
      <c r="GI86" s="90"/>
      <c r="GJ86" s="90"/>
      <c r="GK86" s="90"/>
      <c r="GL86" s="90"/>
      <c r="GM86" s="90"/>
      <c r="GN86" s="90"/>
      <c r="GO86" s="90"/>
      <c r="GP86" s="90"/>
      <c r="GQ86" s="90"/>
      <c r="GR86" s="90"/>
      <c r="GS86" s="90"/>
      <c r="GT86" s="90"/>
      <c r="GU86" s="90"/>
      <c r="GV86" s="90"/>
      <c r="GW86" s="90"/>
      <c r="GX86" s="90"/>
      <c r="GY86" s="90"/>
      <c r="GZ86" s="90"/>
      <c r="HA86" s="90"/>
      <c r="HB86" s="90"/>
      <c r="HC86" s="90"/>
      <c r="HD86" s="90"/>
      <c r="HE86" s="90"/>
      <c r="HF86" s="90"/>
      <c r="HG86" s="90"/>
      <c r="HH86" s="90"/>
      <c r="HI86" s="90"/>
      <c r="HJ86" s="90"/>
      <c r="HK86" s="90"/>
      <c r="HL86" s="90"/>
      <c r="HM86" s="90"/>
      <c r="HN86" s="90"/>
      <c r="HO86" s="90"/>
      <c r="HP86" s="90"/>
      <c r="HQ86" s="90"/>
      <c r="HR86" s="90"/>
      <c r="HS86" s="90"/>
      <c r="HT86" s="90"/>
      <c r="HU86" s="90"/>
      <c r="HV86" s="90"/>
      <c r="HW86" s="90"/>
      <c r="HX86" s="90"/>
      <c r="HY86" s="90"/>
      <c r="HZ86" s="90"/>
      <c r="IA86" s="90"/>
      <c r="IB86" s="90"/>
      <c r="IC86" s="90"/>
      <c r="ID86" s="90"/>
      <c r="IE86" s="90"/>
      <c r="IF86" s="90"/>
      <c r="IG86" s="90"/>
      <c r="IH86" s="90"/>
      <c r="II86" s="90"/>
      <c r="IJ86" s="90"/>
      <c r="IK86" s="90"/>
      <c r="IL86" s="90"/>
      <c r="IM86" s="90"/>
      <c r="IN86" s="90"/>
      <c r="IO86" s="90"/>
      <c r="IP86" s="90"/>
      <c r="IQ86" s="90"/>
      <c r="IR86" s="90"/>
      <c r="IS86" s="90"/>
      <c r="IT86" s="90"/>
      <c r="IU86" s="90"/>
    </row>
    <row r="87" spans="1:255" s="91" customFormat="1" ht="12" customHeight="1">
      <c r="A87" s="84"/>
      <c r="B87" s="112" t="s">
        <v>138</v>
      </c>
      <c r="C87" s="113" t="s">
        <v>126</v>
      </c>
      <c r="D87" s="113">
        <v>5</v>
      </c>
      <c r="E87" s="113" t="s">
        <v>89</v>
      </c>
      <c r="F87" s="114">
        <v>48000</v>
      </c>
      <c r="G87" s="115">
        <f>+D87*F87</f>
        <v>240000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0"/>
      <c r="EE87" s="90"/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0"/>
      <c r="ET87" s="90"/>
      <c r="EU87" s="90"/>
      <c r="EV87" s="90"/>
      <c r="EW87" s="90"/>
      <c r="EX87" s="90"/>
      <c r="EY87" s="90"/>
      <c r="EZ87" s="90"/>
      <c r="FA87" s="90"/>
      <c r="FB87" s="90"/>
      <c r="FC87" s="90"/>
      <c r="FD87" s="90"/>
      <c r="FE87" s="90"/>
      <c r="FF87" s="90"/>
      <c r="FG87" s="90"/>
      <c r="FH87" s="90"/>
      <c r="FI87" s="90"/>
      <c r="FJ87" s="90"/>
      <c r="FK87" s="90"/>
      <c r="FL87" s="90"/>
      <c r="FM87" s="90"/>
      <c r="FN87" s="90"/>
      <c r="FO87" s="90"/>
      <c r="FP87" s="90"/>
      <c r="FQ87" s="90"/>
      <c r="FR87" s="90"/>
      <c r="FS87" s="90"/>
      <c r="FT87" s="90"/>
      <c r="FU87" s="90"/>
      <c r="FV87" s="90"/>
      <c r="FW87" s="90"/>
      <c r="FX87" s="90"/>
      <c r="FY87" s="90"/>
      <c r="FZ87" s="90"/>
      <c r="GA87" s="90"/>
      <c r="GB87" s="90"/>
      <c r="GC87" s="90"/>
      <c r="GD87" s="90"/>
      <c r="GE87" s="90"/>
      <c r="GF87" s="90"/>
      <c r="GG87" s="90"/>
      <c r="GH87" s="90"/>
      <c r="GI87" s="90"/>
      <c r="GJ87" s="90"/>
      <c r="GK87" s="90"/>
      <c r="GL87" s="90"/>
      <c r="GM87" s="90"/>
      <c r="GN87" s="90"/>
      <c r="GO87" s="90"/>
      <c r="GP87" s="90"/>
      <c r="GQ87" s="90"/>
      <c r="GR87" s="90"/>
      <c r="GS87" s="90"/>
      <c r="GT87" s="90"/>
      <c r="GU87" s="90"/>
      <c r="GV87" s="90"/>
      <c r="GW87" s="90"/>
      <c r="GX87" s="90"/>
      <c r="GY87" s="90"/>
      <c r="GZ87" s="90"/>
      <c r="HA87" s="90"/>
      <c r="HB87" s="90"/>
      <c r="HC87" s="90"/>
      <c r="HD87" s="90"/>
      <c r="HE87" s="90"/>
      <c r="HF87" s="90"/>
      <c r="HG87" s="90"/>
      <c r="HH87" s="90"/>
      <c r="HI87" s="90"/>
      <c r="HJ87" s="90"/>
      <c r="HK87" s="90"/>
      <c r="HL87" s="90"/>
      <c r="HM87" s="90"/>
      <c r="HN87" s="90"/>
      <c r="HO87" s="90"/>
      <c r="HP87" s="90"/>
      <c r="HQ87" s="90"/>
      <c r="HR87" s="90"/>
      <c r="HS87" s="90"/>
      <c r="HT87" s="90"/>
      <c r="HU87" s="90"/>
      <c r="HV87" s="90"/>
      <c r="HW87" s="90"/>
      <c r="HX87" s="90"/>
      <c r="HY87" s="90"/>
      <c r="HZ87" s="90"/>
      <c r="IA87" s="90"/>
      <c r="IB87" s="90"/>
      <c r="IC87" s="90"/>
      <c r="ID87" s="90"/>
      <c r="IE87" s="90"/>
      <c r="IF87" s="90"/>
      <c r="IG87" s="90"/>
      <c r="IH87" s="90"/>
      <c r="II87" s="90"/>
      <c r="IJ87" s="90"/>
      <c r="IK87" s="90"/>
      <c r="IL87" s="90"/>
      <c r="IM87" s="90"/>
      <c r="IN87" s="90"/>
      <c r="IO87" s="90"/>
      <c r="IP87" s="90"/>
      <c r="IQ87" s="90"/>
      <c r="IR87" s="90"/>
      <c r="IS87" s="90"/>
      <c r="IT87" s="90"/>
      <c r="IU87" s="90"/>
    </row>
    <row r="88" spans="1:255" s="91" customFormat="1" ht="12" customHeight="1">
      <c r="A88" s="84"/>
      <c r="B88" s="112" t="s">
        <v>139</v>
      </c>
      <c r="C88" s="113" t="s">
        <v>126</v>
      </c>
      <c r="D88" s="113">
        <v>1.5</v>
      </c>
      <c r="E88" s="113" t="s">
        <v>93</v>
      </c>
      <c r="F88" s="114">
        <v>72000</v>
      </c>
      <c r="G88" s="115">
        <f>+D88*F88</f>
        <v>108000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0"/>
      <c r="DC88" s="90"/>
      <c r="DD88" s="90"/>
      <c r="DE88" s="90"/>
      <c r="DF88" s="90"/>
      <c r="DG88" s="90"/>
      <c r="DH88" s="90"/>
      <c r="DI88" s="90"/>
      <c r="DJ88" s="90"/>
      <c r="DK88" s="90"/>
      <c r="DL88" s="90"/>
      <c r="DM88" s="90"/>
      <c r="DN88" s="90"/>
      <c r="DO88" s="90"/>
      <c r="DP88" s="90"/>
      <c r="DQ88" s="90"/>
      <c r="DR88" s="90"/>
      <c r="DS88" s="90"/>
      <c r="DT88" s="90"/>
      <c r="DU88" s="90"/>
      <c r="DV88" s="90"/>
      <c r="DW88" s="90"/>
      <c r="DX88" s="90"/>
      <c r="DY88" s="90"/>
      <c r="DZ88" s="90"/>
      <c r="EA88" s="90"/>
      <c r="EB88" s="90"/>
      <c r="EC88" s="90"/>
      <c r="ED88" s="90"/>
      <c r="EE88" s="90"/>
      <c r="EF88" s="90"/>
      <c r="EG88" s="90"/>
      <c r="EH88" s="90"/>
      <c r="EI88" s="90"/>
      <c r="EJ88" s="90"/>
      <c r="EK88" s="90"/>
      <c r="EL88" s="90"/>
      <c r="EM88" s="90"/>
      <c r="EN88" s="90"/>
      <c r="EO88" s="90"/>
      <c r="EP88" s="90"/>
      <c r="EQ88" s="90"/>
      <c r="ER88" s="90"/>
      <c r="ES88" s="90"/>
      <c r="ET88" s="90"/>
      <c r="EU88" s="90"/>
      <c r="EV88" s="90"/>
      <c r="EW88" s="90"/>
      <c r="EX88" s="90"/>
      <c r="EY88" s="90"/>
      <c r="EZ88" s="90"/>
      <c r="FA88" s="90"/>
      <c r="FB88" s="90"/>
      <c r="FC88" s="90"/>
      <c r="FD88" s="90"/>
      <c r="FE88" s="90"/>
      <c r="FF88" s="90"/>
      <c r="FG88" s="90"/>
      <c r="FH88" s="90"/>
      <c r="FI88" s="90"/>
      <c r="FJ88" s="90"/>
      <c r="FK88" s="90"/>
      <c r="FL88" s="90"/>
      <c r="FM88" s="90"/>
      <c r="FN88" s="90"/>
      <c r="FO88" s="90"/>
      <c r="FP88" s="90"/>
      <c r="FQ88" s="90"/>
      <c r="FR88" s="90"/>
      <c r="FS88" s="90"/>
      <c r="FT88" s="90"/>
      <c r="FU88" s="90"/>
      <c r="FV88" s="90"/>
      <c r="FW88" s="90"/>
      <c r="FX88" s="90"/>
      <c r="FY88" s="90"/>
      <c r="FZ88" s="90"/>
      <c r="GA88" s="90"/>
      <c r="GB88" s="90"/>
      <c r="GC88" s="90"/>
      <c r="GD88" s="90"/>
      <c r="GE88" s="90"/>
      <c r="GF88" s="90"/>
      <c r="GG88" s="90"/>
      <c r="GH88" s="90"/>
      <c r="GI88" s="90"/>
      <c r="GJ88" s="90"/>
      <c r="GK88" s="90"/>
      <c r="GL88" s="90"/>
      <c r="GM88" s="90"/>
      <c r="GN88" s="90"/>
      <c r="GO88" s="90"/>
      <c r="GP88" s="90"/>
      <c r="GQ88" s="90"/>
      <c r="GR88" s="90"/>
      <c r="GS88" s="90"/>
      <c r="GT88" s="90"/>
      <c r="GU88" s="90"/>
      <c r="GV88" s="90"/>
      <c r="GW88" s="90"/>
      <c r="GX88" s="90"/>
      <c r="GY88" s="90"/>
      <c r="GZ88" s="90"/>
      <c r="HA88" s="90"/>
      <c r="HB88" s="90"/>
      <c r="HC88" s="90"/>
      <c r="HD88" s="90"/>
      <c r="HE88" s="90"/>
      <c r="HF88" s="90"/>
      <c r="HG88" s="90"/>
      <c r="HH88" s="90"/>
      <c r="HI88" s="90"/>
      <c r="HJ88" s="90"/>
      <c r="HK88" s="90"/>
      <c r="HL88" s="90"/>
      <c r="HM88" s="90"/>
      <c r="HN88" s="90"/>
      <c r="HO88" s="90"/>
      <c r="HP88" s="90"/>
      <c r="HQ88" s="90"/>
      <c r="HR88" s="90"/>
      <c r="HS88" s="90"/>
      <c r="HT88" s="90"/>
      <c r="HU88" s="90"/>
      <c r="HV88" s="90"/>
      <c r="HW88" s="90"/>
      <c r="HX88" s="90"/>
      <c r="HY88" s="90"/>
      <c r="HZ88" s="90"/>
      <c r="IA88" s="90"/>
      <c r="IB88" s="90"/>
      <c r="IC88" s="90"/>
      <c r="ID88" s="90"/>
      <c r="IE88" s="90"/>
      <c r="IF88" s="90"/>
      <c r="IG88" s="90"/>
      <c r="IH88" s="90"/>
      <c r="II88" s="90"/>
      <c r="IJ88" s="90"/>
      <c r="IK88" s="90"/>
      <c r="IL88" s="90"/>
      <c r="IM88" s="90"/>
      <c r="IN88" s="90"/>
      <c r="IO88" s="90"/>
      <c r="IP88" s="90"/>
      <c r="IQ88" s="90"/>
      <c r="IR88" s="90"/>
      <c r="IS88" s="90"/>
      <c r="IT88" s="90"/>
      <c r="IU88" s="90"/>
    </row>
    <row r="89" spans="1:255" s="91" customFormat="1" ht="12" customHeight="1">
      <c r="A89" s="84"/>
      <c r="B89" s="117" t="s">
        <v>37</v>
      </c>
      <c r="C89" s="113"/>
      <c r="D89" s="113"/>
      <c r="E89" s="113"/>
      <c r="F89" s="114"/>
      <c r="G89" s="115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0"/>
      <c r="FI89" s="90"/>
      <c r="FJ89" s="90"/>
      <c r="FK89" s="90"/>
      <c r="FL89" s="90"/>
      <c r="FM89" s="90"/>
      <c r="FN89" s="90"/>
      <c r="FO89" s="90"/>
      <c r="FP89" s="90"/>
      <c r="FQ89" s="90"/>
      <c r="FR89" s="90"/>
      <c r="FS89" s="90"/>
      <c r="FT89" s="90"/>
      <c r="FU89" s="90"/>
      <c r="FV89" s="90"/>
      <c r="FW89" s="90"/>
      <c r="FX89" s="90"/>
      <c r="FY89" s="90"/>
      <c r="FZ89" s="90"/>
      <c r="GA89" s="90"/>
      <c r="GB89" s="90"/>
      <c r="GC89" s="90"/>
      <c r="GD89" s="90"/>
      <c r="GE89" s="90"/>
      <c r="GF89" s="90"/>
      <c r="GG89" s="90"/>
      <c r="GH89" s="90"/>
      <c r="GI89" s="90"/>
      <c r="GJ89" s="90"/>
      <c r="GK89" s="90"/>
      <c r="GL89" s="90"/>
      <c r="GM89" s="90"/>
      <c r="GN89" s="90"/>
      <c r="GO89" s="90"/>
      <c r="GP89" s="90"/>
      <c r="GQ89" s="90"/>
      <c r="GR89" s="90"/>
      <c r="GS89" s="90"/>
      <c r="GT89" s="90"/>
      <c r="GU89" s="90"/>
      <c r="GV89" s="90"/>
      <c r="GW89" s="90"/>
      <c r="GX89" s="90"/>
      <c r="GY89" s="90"/>
      <c r="GZ89" s="90"/>
      <c r="HA89" s="90"/>
      <c r="HB89" s="90"/>
      <c r="HC89" s="90"/>
      <c r="HD89" s="90"/>
      <c r="HE89" s="90"/>
      <c r="HF89" s="90"/>
      <c r="HG89" s="90"/>
      <c r="HH89" s="90"/>
      <c r="HI89" s="90"/>
      <c r="HJ89" s="90"/>
      <c r="HK89" s="90"/>
      <c r="HL89" s="90"/>
      <c r="HM89" s="90"/>
      <c r="HN89" s="90"/>
      <c r="HO89" s="90"/>
      <c r="HP89" s="90"/>
      <c r="HQ89" s="90"/>
      <c r="HR89" s="90"/>
      <c r="HS89" s="90"/>
      <c r="HT89" s="90"/>
      <c r="HU89" s="90"/>
      <c r="HV89" s="90"/>
      <c r="HW89" s="90"/>
      <c r="HX89" s="90"/>
      <c r="HY89" s="90"/>
      <c r="HZ89" s="90"/>
      <c r="IA89" s="90"/>
      <c r="IB89" s="90"/>
      <c r="IC89" s="90"/>
      <c r="ID89" s="90"/>
      <c r="IE89" s="90"/>
      <c r="IF89" s="90"/>
      <c r="IG89" s="90"/>
      <c r="IH89" s="90"/>
      <c r="II89" s="90"/>
      <c r="IJ89" s="90"/>
      <c r="IK89" s="90"/>
      <c r="IL89" s="90"/>
      <c r="IM89" s="90"/>
      <c r="IN89" s="90"/>
      <c r="IO89" s="90"/>
      <c r="IP89" s="90"/>
      <c r="IQ89" s="90"/>
      <c r="IR89" s="90"/>
      <c r="IS89" s="90"/>
      <c r="IT89" s="90"/>
      <c r="IU89" s="90"/>
    </row>
    <row r="90" spans="1:255" s="91" customFormat="1" ht="12" customHeight="1">
      <c r="A90" s="84"/>
      <c r="B90" s="112" t="s">
        <v>153</v>
      </c>
      <c r="C90" s="113" t="s">
        <v>35</v>
      </c>
      <c r="D90" s="113">
        <v>0.3</v>
      </c>
      <c r="E90" s="113" t="s">
        <v>140</v>
      </c>
      <c r="F90" s="114">
        <v>48000</v>
      </c>
      <c r="G90" s="115">
        <f>+D90*F90</f>
        <v>14400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0"/>
      <c r="EV90" s="90"/>
      <c r="EW90" s="90"/>
      <c r="EX90" s="90"/>
      <c r="EY90" s="90"/>
      <c r="EZ90" s="90"/>
      <c r="FA90" s="90"/>
      <c r="FB90" s="90"/>
      <c r="FC90" s="90"/>
      <c r="FD90" s="90"/>
      <c r="FE90" s="90"/>
      <c r="FF90" s="90"/>
      <c r="FG90" s="90"/>
      <c r="FH90" s="90"/>
      <c r="FI90" s="90"/>
      <c r="FJ90" s="90"/>
      <c r="FK90" s="90"/>
      <c r="FL90" s="90"/>
      <c r="FM90" s="90"/>
      <c r="FN90" s="90"/>
      <c r="FO90" s="90"/>
      <c r="FP90" s="90"/>
      <c r="FQ90" s="90"/>
      <c r="FR90" s="90"/>
      <c r="FS90" s="90"/>
      <c r="FT90" s="90"/>
      <c r="FU90" s="90"/>
      <c r="FV90" s="90"/>
      <c r="FW90" s="90"/>
      <c r="FX90" s="90"/>
      <c r="FY90" s="90"/>
      <c r="FZ90" s="90"/>
      <c r="GA90" s="90"/>
      <c r="GB90" s="90"/>
      <c r="GC90" s="90"/>
      <c r="GD90" s="90"/>
      <c r="GE90" s="90"/>
      <c r="GF90" s="90"/>
      <c r="GG90" s="90"/>
      <c r="GH90" s="90"/>
      <c r="GI90" s="90"/>
      <c r="GJ90" s="90"/>
      <c r="GK90" s="90"/>
      <c r="GL90" s="90"/>
      <c r="GM90" s="90"/>
      <c r="GN90" s="90"/>
      <c r="GO90" s="90"/>
      <c r="GP90" s="90"/>
      <c r="GQ90" s="90"/>
      <c r="GR90" s="90"/>
      <c r="GS90" s="90"/>
      <c r="GT90" s="90"/>
      <c r="GU90" s="90"/>
      <c r="GV90" s="90"/>
      <c r="GW90" s="90"/>
      <c r="GX90" s="90"/>
      <c r="GY90" s="90"/>
      <c r="GZ90" s="90"/>
      <c r="HA90" s="90"/>
      <c r="HB90" s="90"/>
      <c r="HC90" s="90"/>
      <c r="HD90" s="90"/>
      <c r="HE90" s="90"/>
      <c r="HF90" s="90"/>
      <c r="HG90" s="90"/>
      <c r="HH90" s="90"/>
      <c r="HI90" s="90"/>
      <c r="HJ90" s="90"/>
      <c r="HK90" s="90"/>
      <c r="HL90" s="90"/>
      <c r="HM90" s="90"/>
      <c r="HN90" s="90"/>
      <c r="HO90" s="90"/>
      <c r="HP90" s="90"/>
      <c r="HQ90" s="90"/>
      <c r="HR90" s="90"/>
      <c r="HS90" s="90"/>
      <c r="HT90" s="90"/>
      <c r="HU90" s="90"/>
      <c r="HV90" s="90"/>
      <c r="HW90" s="90"/>
      <c r="HX90" s="90"/>
      <c r="HY90" s="90"/>
      <c r="HZ90" s="90"/>
      <c r="IA90" s="90"/>
      <c r="IB90" s="90"/>
      <c r="IC90" s="90"/>
      <c r="ID90" s="90"/>
      <c r="IE90" s="90"/>
      <c r="IF90" s="90"/>
      <c r="IG90" s="90"/>
      <c r="IH90" s="90"/>
      <c r="II90" s="90"/>
      <c r="IJ90" s="90"/>
      <c r="IK90" s="90"/>
      <c r="IL90" s="90"/>
      <c r="IM90" s="90"/>
      <c r="IN90" s="90"/>
      <c r="IO90" s="90"/>
      <c r="IP90" s="90"/>
      <c r="IQ90" s="90"/>
      <c r="IR90" s="90"/>
      <c r="IS90" s="90"/>
      <c r="IT90" s="90"/>
      <c r="IU90" s="90"/>
    </row>
    <row r="91" spans="1:255" s="91" customFormat="1" ht="12" customHeight="1">
      <c r="A91" s="84"/>
      <c r="B91" s="112" t="s">
        <v>154</v>
      </c>
      <c r="C91" s="113" t="s">
        <v>126</v>
      </c>
      <c r="D91" s="113">
        <v>2</v>
      </c>
      <c r="E91" s="113" t="s">
        <v>140</v>
      </c>
      <c r="F91" s="114">
        <v>44350</v>
      </c>
      <c r="G91" s="115">
        <f>+D91*F91</f>
        <v>88700</v>
      </c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  <c r="EY91" s="90"/>
      <c r="EZ91" s="90"/>
      <c r="FA91" s="90"/>
      <c r="FB91" s="90"/>
      <c r="FC91" s="90"/>
      <c r="FD91" s="90"/>
      <c r="FE91" s="90"/>
      <c r="FF91" s="90"/>
      <c r="FG91" s="90"/>
      <c r="FH91" s="90"/>
      <c r="FI91" s="90"/>
      <c r="FJ91" s="90"/>
      <c r="FK91" s="90"/>
      <c r="FL91" s="90"/>
      <c r="FM91" s="90"/>
      <c r="FN91" s="90"/>
      <c r="FO91" s="90"/>
      <c r="FP91" s="90"/>
      <c r="FQ91" s="90"/>
      <c r="FR91" s="90"/>
      <c r="FS91" s="90"/>
      <c r="FT91" s="90"/>
      <c r="FU91" s="90"/>
      <c r="FV91" s="90"/>
      <c r="FW91" s="90"/>
      <c r="FX91" s="90"/>
      <c r="FY91" s="90"/>
      <c r="FZ91" s="90"/>
      <c r="GA91" s="90"/>
      <c r="GB91" s="90"/>
      <c r="GC91" s="90"/>
      <c r="GD91" s="90"/>
      <c r="GE91" s="90"/>
      <c r="GF91" s="90"/>
      <c r="GG91" s="90"/>
      <c r="GH91" s="90"/>
      <c r="GI91" s="90"/>
      <c r="GJ91" s="90"/>
      <c r="GK91" s="90"/>
      <c r="GL91" s="90"/>
      <c r="GM91" s="90"/>
      <c r="GN91" s="90"/>
      <c r="GO91" s="90"/>
      <c r="GP91" s="90"/>
      <c r="GQ91" s="90"/>
      <c r="GR91" s="90"/>
      <c r="GS91" s="90"/>
      <c r="GT91" s="90"/>
      <c r="GU91" s="90"/>
      <c r="GV91" s="90"/>
      <c r="GW91" s="90"/>
      <c r="GX91" s="90"/>
      <c r="GY91" s="90"/>
      <c r="GZ91" s="90"/>
      <c r="HA91" s="90"/>
      <c r="HB91" s="90"/>
      <c r="HC91" s="90"/>
      <c r="HD91" s="90"/>
      <c r="HE91" s="90"/>
      <c r="HF91" s="90"/>
      <c r="HG91" s="90"/>
      <c r="HH91" s="90"/>
      <c r="HI91" s="90"/>
      <c r="HJ91" s="90"/>
      <c r="HK91" s="90"/>
      <c r="HL91" s="90"/>
      <c r="HM91" s="90"/>
      <c r="HN91" s="90"/>
      <c r="HO91" s="90"/>
      <c r="HP91" s="90"/>
      <c r="HQ91" s="90"/>
      <c r="HR91" s="90"/>
      <c r="HS91" s="90"/>
      <c r="HT91" s="90"/>
      <c r="HU91" s="90"/>
      <c r="HV91" s="90"/>
      <c r="HW91" s="90"/>
      <c r="HX91" s="90"/>
      <c r="HY91" s="90"/>
      <c r="HZ91" s="90"/>
      <c r="IA91" s="90"/>
      <c r="IB91" s="90"/>
      <c r="IC91" s="90"/>
      <c r="ID91" s="90"/>
      <c r="IE91" s="90"/>
      <c r="IF91" s="90"/>
      <c r="IG91" s="90"/>
      <c r="IH91" s="90"/>
      <c r="II91" s="90"/>
      <c r="IJ91" s="90"/>
      <c r="IK91" s="90"/>
      <c r="IL91" s="90"/>
      <c r="IM91" s="90"/>
      <c r="IN91" s="90"/>
      <c r="IO91" s="90"/>
      <c r="IP91" s="90"/>
      <c r="IQ91" s="90"/>
      <c r="IR91" s="90"/>
      <c r="IS91" s="90"/>
      <c r="IT91" s="90"/>
      <c r="IU91" s="90"/>
    </row>
    <row r="92" spans="1:255" s="91" customFormat="1" ht="12" customHeight="1">
      <c r="A92" s="84"/>
      <c r="B92" s="112" t="s">
        <v>155</v>
      </c>
      <c r="C92" s="113" t="s">
        <v>126</v>
      </c>
      <c r="D92" s="113">
        <v>0.30000000000000004</v>
      </c>
      <c r="E92" s="113" t="s">
        <v>140</v>
      </c>
      <c r="F92" s="114">
        <v>530000</v>
      </c>
      <c r="G92" s="115">
        <f>+D92*F92</f>
        <v>159000.00000000003</v>
      </c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  <c r="EA92" s="90"/>
      <c r="EB92" s="90"/>
      <c r="EC92" s="90"/>
      <c r="ED92" s="90"/>
      <c r="EE92" s="90"/>
      <c r="EF92" s="90"/>
      <c r="EG92" s="90"/>
      <c r="EH92" s="90"/>
      <c r="EI92" s="90"/>
      <c r="EJ92" s="90"/>
      <c r="EK92" s="90"/>
      <c r="EL92" s="90"/>
      <c r="EM92" s="90"/>
      <c r="EN92" s="90"/>
      <c r="EO92" s="90"/>
      <c r="EP92" s="90"/>
      <c r="EQ92" s="90"/>
      <c r="ER92" s="90"/>
      <c r="ES92" s="90"/>
      <c r="ET92" s="90"/>
      <c r="EU92" s="90"/>
      <c r="EV92" s="90"/>
      <c r="EW92" s="90"/>
      <c r="EX92" s="90"/>
      <c r="EY92" s="90"/>
      <c r="EZ92" s="90"/>
      <c r="FA92" s="90"/>
      <c r="FB92" s="90"/>
      <c r="FC92" s="90"/>
      <c r="FD92" s="90"/>
      <c r="FE92" s="90"/>
      <c r="FF92" s="90"/>
      <c r="FG92" s="90"/>
      <c r="FH92" s="90"/>
      <c r="FI92" s="90"/>
      <c r="FJ92" s="90"/>
      <c r="FK92" s="90"/>
      <c r="FL92" s="90"/>
      <c r="FM92" s="90"/>
      <c r="FN92" s="90"/>
      <c r="FO92" s="90"/>
      <c r="FP92" s="90"/>
      <c r="FQ92" s="90"/>
      <c r="FR92" s="90"/>
      <c r="FS92" s="90"/>
      <c r="FT92" s="90"/>
      <c r="FU92" s="90"/>
      <c r="FV92" s="90"/>
      <c r="FW92" s="90"/>
      <c r="FX92" s="90"/>
      <c r="FY92" s="90"/>
      <c r="FZ92" s="90"/>
      <c r="GA92" s="90"/>
      <c r="GB92" s="90"/>
      <c r="GC92" s="90"/>
      <c r="GD92" s="90"/>
      <c r="GE92" s="90"/>
      <c r="GF92" s="90"/>
      <c r="GG92" s="90"/>
      <c r="GH92" s="90"/>
      <c r="GI92" s="90"/>
      <c r="GJ92" s="90"/>
      <c r="GK92" s="90"/>
      <c r="GL92" s="90"/>
      <c r="GM92" s="90"/>
      <c r="GN92" s="90"/>
      <c r="GO92" s="90"/>
      <c r="GP92" s="90"/>
      <c r="GQ92" s="90"/>
      <c r="GR92" s="90"/>
      <c r="GS92" s="90"/>
      <c r="GT92" s="90"/>
      <c r="GU92" s="90"/>
      <c r="GV92" s="90"/>
      <c r="GW92" s="90"/>
      <c r="GX92" s="90"/>
      <c r="GY92" s="90"/>
      <c r="GZ92" s="90"/>
      <c r="HA92" s="90"/>
      <c r="HB92" s="90"/>
      <c r="HC92" s="90"/>
      <c r="HD92" s="90"/>
      <c r="HE92" s="90"/>
      <c r="HF92" s="90"/>
      <c r="HG92" s="90"/>
      <c r="HH92" s="90"/>
      <c r="HI92" s="90"/>
      <c r="HJ92" s="90"/>
      <c r="HK92" s="90"/>
      <c r="HL92" s="90"/>
      <c r="HM92" s="90"/>
      <c r="HN92" s="90"/>
      <c r="HO92" s="90"/>
      <c r="HP92" s="90"/>
      <c r="HQ92" s="90"/>
      <c r="HR92" s="90"/>
      <c r="HS92" s="90"/>
      <c r="HT92" s="90"/>
      <c r="HU92" s="90"/>
      <c r="HV92" s="90"/>
      <c r="HW92" s="90"/>
      <c r="HX92" s="90"/>
      <c r="HY92" s="90"/>
      <c r="HZ92" s="90"/>
      <c r="IA92" s="90"/>
      <c r="IB92" s="90"/>
      <c r="IC92" s="90"/>
      <c r="ID92" s="90"/>
      <c r="IE92" s="90"/>
      <c r="IF92" s="90"/>
      <c r="IG92" s="90"/>
      <c r="IH92" s="90"/>
      <c r="II92" s="90"/>
      <c r="IJ92" s="90"/>
      <c r="IK92" s="90"/>
      <c r="IL92" s="90"/>
      <c r="IM92" s="90"/>
      <c r="IN92" s="90"/>
      <c r="IO92" s="90"/>
      <c r="IP92" s="90"/>
      <c r="IQ92" s="90"/>
      <c r="IR92" s="90"/>
      <c r="IS92" s="90"/>
      <c r="IT92" s="90"/>
      <c r="IU92" s="90"/>
    </row>
    <row r="93" spans="1:255" ht="11.25" customHeight="1">
      <c r="B93" s="17" t="s">
        <v>38</v>
      </c>
      <c r="C93" s="18"/>
      <c r="D93" s="18"/>
      <c r="E93" s="18"/>
      <c r="F93" s="19"/>
      <c r="G93" s="20">
        <f>SUM(G70:G92)</f>
        <v>4148847</v>
      </c>
      <c r="IL93" s="1"/>
      <c r="IM93" s="1"/>
      <c r="IN93" s="1"/>
      <c r="IO93" s="1"/>
      <c r="IP93" s="1"/>
      <c r="IQ93" s="1"/>
      <c r="IR93" s="1"/>
      <c r="IS93" s="1"/>
      <c r="IT93" s="1"/>
      <c r="IU93" s="1"/>
    </row>
    <row r="94" spans="1:255" ht="11.25" customHeight="1">
      <c r="B94" s="14"/>
      <c r="C94" s="15"/>
      <c r="D94" s="15"/>
      <c r="E94" s="21"/>
      <c r="F94" s="16"/>
      <c r="G94" s="16"/>
      <c r="IL94" s="1"/>
      <c r="IM94" s="1"/>
      <c r="IN94" s="1"/>
      <c r="IO94" s="1"/>
      <c r="IP94" s="1"/>
      <c r="IQ94" s="1"/>
      <c r="IR94" s="1"/>
      <c r="IS94" s="1"/>
      <c r="IT94" s="1"/>
      <c r="IU94" s="1"/>
    </row>
    <row r="95" spans="1:255" ht="12" customHeight="1">
      <c r="A95" s="5"/>
      <c r="B95" s="105" t="s">
        <v>39</v>
      </c>
      <c r="C95" s="106"/>
      <c r="D95" s="107"/>
      <c r="E95" s="107"/>
      <c r="F95" s="108"/>
      <c r="G95" s="109"/>
      <c r="IL95" s="1"/>
      <c r="IM95" s="1"/>
      <c r="IN95" s="1"/>
      <c r="IO95" s="1"/>
      <c r="IP95" s="1"/>
      <c r="IQ95" s="1"/>
      <c r="IR95" s="1"/>
      <c r="IS95" s="1"/>
      <c r="IT95" s="1"/>
      <c r="IU95" s="1"/>
    </row>
    <row r="96" spans="1:255" ht="24" customHeight="1">
      <c r="A96" s="5"/>
      <c r="B96" s="110" t="s">
        <v>40</v>
      </c>
      <c r="C96" s="111" t="s">
        <v>31</v>
      </c>
      <c r="D96" s="111" t="s">
        <v>32</v>
      </c>
      <c r="E96" s="110" t="s">
        <v>13</v>
      </c>
      <c r="F96" s="111" t="s">
        <v>14</v>
      </c>
      <c r="G96" s="110" t="s">
        <v>15</v>
      </c>
      <c r="IL96" s="1"/>
      <c r="IM96" s="1"/>
      <c r="IN96" s="1"/>
      <c r="IO96" s="1"/>
      <c r="IP96" s="1"/>
      <c r="IQ96" s="1"/>
      <c r="IR96" s="1"/>
      <c r="IS96" s="1"/>
      <c r="IT96" s="1"/>
      <c r="IU96" s="1"/>
    </row>
    <row r="97" spans="1:255" s="91" customFormat="1" ht="12" customHeight="1">
      <c r="A97" s="84"/>
      <c r="B97" s="112" t="s">
        <v>141</v>
      </c>
      <c r="C97" s="113" t="s">
        <v>142</v>
      </c>
      <c r="D97" s="113">
        <v>5</v>
      </c>
      <c r="E97" s="113" t="s">
        <v>143</v>
      </c>
      <c r="F97" s="114">
        <v>350000</v>
      </c>
      <c r="G97" s="115">
        <f>+F97*D97</f>
        <v>1750000</v>
      </c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0"/>
      <c r="EV97" s="90"/>
      <c r="EW97" s="90"/>
      <c r="EX97" s="90"/>
      <c r="EY97" s="90"/>
      <c r="EZ97" s="90"/>
      <c r="FA97" s="90"/>
      <c r="FB97" s="90"/>
      <c r="FC97" s="90"/>
      <c r="FD97" s="90"/>
      <c r="FE97" s="90"/>
      <c r="FF97" s="90"/>
      <c r="FG97" s="90"/>
      <c r="FH97" s="90"/>
      <c r="FI97" s="90"/>
      <c r="FJ97" s="90"/>
      <c r="FK97" s="90"/>
      <c r="FL97" s="90"/>
      <c r="FM97" s="90"/>
      <c r="FN97" s="90"/>
      <c r="FO97" s="90"/>
      <c r="FP97" s="90"/>
      <c r="FQ97" s="90"/>
      <c r="FR97" s="90"/>
      <c r="FS97" s="90"/>
      <c r="FT97" s="90"/>
      <c r="FU97" s="90"/>
      <c r="FV97" s="90"/>
      <c r="FW97" s="90"/>
      <c r="FX97" s="90"/>
      <c r="FY97" s="90"/>
      <c r="FZ97" s="90"/>
      <c r="GA97" s="90"/>
      <c r="GB97" s="90"/>
      <c r="GC97" s="90"/>
      <c r="GD97" s="90"/>
      <c r="GE97" s="90"/>
      <c r="GF97" s="90"/>
      <c r="GG97" s="90"/>
      <c r="GH97" s="90"/>
      <c r="GI97" s="90"/>
      <c r="GJ97" s="90"/>
      <c r="GK97" s="90"/>
      <c r="GL97" s="90"/>
      <c r="GM97" s="90"/>
      <c r="GN97" s="90"/>
      <c r="GO97" s="90"/>
      <c r="GP97" s="90"/>
      <c r="GQ97" s="90"/>
      <c r="GR97" s="90"/>
      <c r="GS97" s="90"/>
      <c r="GT97" s="90"/>
      <c r="GU97" s="90"/>
      <c r="GV97" s="90"/>
      <c r="GW97" s="90"/>
      <c r="GX97" s="90"/>
      <c r="GY97" s="90"/>
      <c r="GZ97" s="90"/>
      <c r="HA97" s="90"/>
      <c r="HB97" s="90"/>
      <c r="HC97" s="90"/>
      <c r="HD97" s="90"/>
      <c r="HE97" s="90"/>
      <c r="HF97" s="90"/>
      <c r="HG97" s="90"/>
      <c r="HH97" s="90"/>
      <c r="HI97" s="90"/>
      <c r="HJ97" s="90"/>
      <c r="HK97" s="90"/>
      <c r="HL97" s="90"/>
      <c r="HM97" s="90"/>
      <c r="HN97" s="90"/>
      <c r="HO97" s="90"/>
      <c r="HP97" s="90"/>
      <c r="HQ97" s="90"/>
      <c r="HR97" s="90"/>
      <c r="HS97" s="90"/>
      <c r="HT97" s="90"/>
      <c r="HU97" s="90"/>
      <c r="HV97" s="90"/>
      <c r="HW97" s="90"/>
      <c r="HX97" s="90"/>
      <c r="HY97" s="90"/>
      <c r="HZ97" s="90"/>
      <c r="IA97" s="90"/>
      <c r="IB97" s="90"/>
      <c r="IC97" s="90"/>
      <c r="ID97" s="90"/>
      <c r="IE97" s="90"/>
      <c r="IF97" s="90"/>
      <c r="IG97" s="90"/>
      <c r="IH97" s="90"/>
      <c r="II97" s="90"/>
      <c r="IJ97" s="90"/>
      <c r="IK97" s="90"/>
      <c r="IL97" s="90"/>
      <c r="IM97" s="90"/>
      <c r="IN97" s="90"/>
      <c r="IO97" s="90"/>
      <c r="IP97" s="90"/>
      <c r="IQ97" s="90"/>
      <c r="IR97" s="90"/>
      <c r="IS97" s="90"/>
      <c r="IT97" s="90"/>
      <c r="IU97" s="90"/>
    </row>
    <row r="98" spans="1:255" s="91" customFormat="1" ht="12" customHeight="1">
      <c r="A98" s="84"/>
      <c r="B98" s="112" t="s">
        <v>144</v>
      </c>
      <c r="C98" s="113" t="s">
        <v>142</v>
      </c>
      <c r="D98" s="113">
        <v>5</v>
      </c>
      <c r="E98" s="113" t="s">
        <v>143</v>
      </c>
      <c r="F98" s="114">
        <v>95000</v>
      </c>
      <c r="G98" s="115">
        <f>+F98*D98</f>
        <v>475000</v>
      </c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0"/>
      <c r="EV98" s="90"/>
      <c r="EW98" s="90"/>
      <c r="EX98" s="90"/>
      <c r="EY98" s="90"/>
      <c r="EZ98" s="90"/>
      <c r="FA98" s="90"/>
      <c r="FB98" s="90"/>
      <c r="FC98" s="90"/>
      <c r="FD98" s="90"/>
      <c r="FE98" s="90"/>
      <c r="FF98" s="90"/>
      <c r="FG98" s="90"/>
      <c r="FH98" s="90"/>
      <c r="FI98" s="90"/>
      <c r="FJ98" s="90"/>
      <c r="FK98" s="90"/>
      <c r="FL98" s="90"/>
      <c r="FM98" s="90"/>
      <c r="FN98" s="90"/>
      <c r="FO98" s="90"/>
      <c r="FP98" s="90"/>
      <c r="FQ98" s="90"/>
      <c r="FR98" s="90"/>
      <c r="FS98" s="90"/>
      <c r="FT98" s="90"/>
      <c r="FU98" s="90"/>
      <c r="FV98" s="90"/>
      <c r="FW98" s="90"/>
      <c r="FX98" s="90"/>
      <c r="FY98" s="90"/>
      <c r="FZ98" s="90"/>
      <c r="GA98" s="90"/>
      <c r="GB98" s="90"/>
      <c r="GC98" s="90"/>
      <c r="GD98" s="90"/>
      <c r="GE98" s="90"/>
      <c r="GF98" s="90"/>
      <c r="GG98" s="90"/>
      <c r="GH98" s="90"/>
      <c r="GI98" s="90"/>
      <c r="GJ98" s="90"/>
      <c r="GK98" s="90"/>
      <c r="GL98" s="90"/>
      <c r="GM98" s="90"/>
      <c r="GN98" s="90"/>
      <c r="GO98" s="90"/>
      <c r="GP98" s="90"/>
      <c r="GQ98" s="90"/>
      <c r="GR98" s="90"/>
      <c r="GS98" s="90"/>
      <c r="GT98" s="90"/>
      <c r="GU98" s="90"/>
      <c r="GV98" s="90"/>
      <c r="GW98" s="90"/>
      <c r="GX98" s="90"/>
      <c r="GY98" s="90"/>
      <c r="GZ98" s="90"/>
      <c r="HA98" s="90"/>
      <c r="HB98" s="90"/>
      <c r="HC98" s="90"/>
      <c r="HD98" s="90"/>
      <c r="HE98" s="90"/>
      <c r="HF98" s="90"/>
      <c r="HG98" s="90"/>
      <c r="HH98" s="90"/>
      <c r="HI98" s="90"/>
      <c r="HJ98" s="90"/>
      <c r="HK98" s="90"/>
      <c r="HL98" s="90"/>
      <c r="HM98" s="90"/>
      <c r="HN98" s="90"/>
      <c r="HO98" s="90"/>
      <c r="HP98" s="90"/>
      <c r="HQ98" s="90"/>
      <c r="HR98" s="90"/>
      <c r="HS98" s="90"/>
      <c r="HT98" s="90"/>
      <c r="HU98" s="90"/>
      <c r="HV98" s="90"/>
      <c r="HW98" s="90"/>
      <c r="HX98" s="90"/>
      <c r="HY98" s="90"/>
      <c r="HZ98" s="90"/>
      <c r="IA98" s="90"/>
      <c r="IB98" s="90"/>
      <c r="IC98" s="90"/>
      <c r="ID98" s="90"/>
      <c r="IE98" s="90"/>
      <c r="IF98" s="90"/>
      <c r="IG98" s="90"/>
      <c r="IH98" s="90"/>
      <c r="II98" s="90"/>
      <c r="IJ98" s="90"/>
      <c r="IK98" s="90"/>
      <c r="IL98" s="90"/>
      <c r="IM98" s="90"/>
      <c r="IN98" s="90"/>
      <c r="IO98" s="90"/>
      <c r="IP98" s="90"/>
      <c r="IQ98" s="90"/>
      <c r="IR98" s="90"/>
      <c r="IS98" s="90"/>
      <c r="IT98" s="90"/>
      <c r="IU98" s="90"/>
    </row>
    <row r="99" spans="1:255" ht="11.25" customHeight="1">
      <c r="B99" s="17" t="s">
        <v>41</v>
      </c>
      <c r="C99" s="18"/>
      <c r="D99" s="18"/>
      <c r="E99" s="18"/>
      <c r="F99" s="19"/>
      <c r="G99" s="20">
        <f>SUM(G97:G98)</f>
        <v>2225000</v>
      </c>
      <c r="IL99" s="1"/>
      <c r="IM99" s="1"/>
      <c r="IN99" s="1"/>
      <c r="IO99" s="1"/>
      <c r="IP99" s="1"/>
      <c r="IQ99" s="1"/>
      <c r="IR99" s="1"/>
      <c r="IS99" s="1"/>
      <c r="IT99" s="1"/>
      <c r="IU99" s="1"/>
    </row>
    <row r="100" spans="1:255" ht="11.25" customHeight="1">
      <c r="B100" s="36"/>
      <c r="C100" s="36"/>
      <c r="D100" s="36"/>
      <c r="E100" s="36"/>
      <c r="F100" s="37"/>
      <c r="G100" s="37"/>
      <c r="IL100" s="1"/>
      <c r="IM100" s="1"/>
      <c r="IN100" s="1"/>
      <c r="IO100" s="1"/>
      <c r="IP100" s="1"/>
      <c r="IQ100" s="1"/>
      <c r="IR100" s="1"/>
      <c r="IS100" s="1"/>
      <c r="IT100" s="1"/>
      <c r="IU100" s="1"/>
    </row>
    <row r="101" spans="1:255" ht="11.25" customHeight="1">
      <c r="B101" s="38" t="s">
        <v>42</v>
      </c>
      <c r="C101" s="39"/>
      <c r="D101" s="39"/>
      <c r="E101" s="39"/>
      <c r="F101" s="39"/>
      <c r="G101" s="40">
        <f>G48+G53+G66+G93+G99</f>
        <v>11093347.3192</v>
      </c>
      <c r="IL101" s="1"/>
      <c r="IM101" s="1"/>
      <c r="IN101" s="1"/>
      <c r="IO101" s="1"/>
      <c r="IP101" s="1"/>
      <c r="IQ101" s="1"/>
      <c r="IR101" s="1"/>
      <c r="IS101" s="1"/>
      <c r="IT101" s="1"/>
      <c r="IU101" s="1"/>
    </row>
    <row r="102" spans="1:255" ht="11.25" customHeight="1">
      <c r="B102" s="41" t="s">
        <v>43</v>
      </c>
      <c r="C102" s="23"/>
      <c r="D102" s="23"/>
      <c r="E102" s="23"/>
      <c r="F102" s="23"/>
      <c r="G102" s="42">
        <f>G101*0.05</f>
        <v>554667.36595999997</v>
      </c>
      <c r="IL102" s="1"/>
      <c r="IM102" s="1"/>
      <c r="IN102" s="1"/>
      <c r="IO102" s="1"/>
      <c r="IP102" s="1"/>
      <c r="IQ102" s="1"/>
      <c r="IR102" s="1"/>
      <c r="IS102" s="1"/>
      <c r="IT102" s="1"/>
      <c r="IU102" s="1"/>
    </row>
    <row r="103" spans="1:255" ht="11.25" customHeight="1">
      <c r="B103" s="43" t="s">
        <v>44</v>
      </c>
      <c r="C103" s="22"/>
      <c r="D103" s="22"/>
      <c r="E103" s="22"/>
      <c r="F103" s="22"/>
      <c r="G103" s="44">
        <f>G102+G101</f>
        <v>11648014.68516</v>
      </c>
      <c r="IL103" s="1"/>
      <c r="IM103" s="1"/>
      <c r="IN103" s="1"/>
      <c r="IO103" s="1"/>
      <c r="IP103" s="1"/>
      <c r="IQ103" s="1"/>
      <c r="IR103" s="1"/>
      <c r="IS103" s="1"/>
      <c r="IT103" s="1"/>
      <c r="IU103" s="1"/>
    </row>
    <row r="104" spans="1:255" ht="11.25" customHeight="1">
      <c r="B104" s="41" t="s">
        <v>45</v>
      </c>
      <c r="C104" s="23"/>
      <c r="D104" s="23"/>
      <c r="E104" s="23"/>
      <c r="F104" s="23"/>
      <c r="G104" s="42">
        <f>G11</f>
        <v>15000000</v>
      </c>
      <c r="IL104" s="1"/>
      <c r="IM104" s="1"/>
      <c r="IN104" s="1"/>
      <c r="IO104" s="1"/>
      <c r="IP104" s="1"/>
      <c r="IQ104" s="1"/>
      <c r="IR104" s="1"/>
      <c r="IS104" s="1"/>
      <c r="IT104" s="1"/>
      <c r="IU104" s="1"/>
    </row>
    <row r="105" spans="1:255" ht="11.25" customHeight="1">
      <c r="B105" s="45" t="s">
        <v>46</v>
      </c>
      <c r="C105" s="46"/>
      <c r="D105" s="46"/>
      <c r="E105" s="46"/>
      <c r="F105" s="46"/>
      <c r="G105" s="47">
        <f>G104-G103</f>
        <v>3351985.3148400001</v>
      </c>
      <c r="IL105" s="1"/>
      <c r="IM105" s="1"/>
      <c r="IN105" s="1"/>
      <c r="IO105" s="1"/>
      <c r="IP105" s="1"/>
      <c r="IQ105" s="1"/>
      <c r="IR105" s="1"/>
      <c r="IS105" s="1"/>
      <c r="IT105" s="1"/>
      <c r="IU105" s="1"/>
    </row>
    <row r="106" spans="1:255" ht="11.25" customHeight="1">
      <c r="B106" s="34" t="s">
        <v>47</v>
      </c>
      <c r="C106" s="35"/>
      <c r="D106" s="35"/>
      <c r="E106" s="35"/>
      <c r="F106" s="35"/>
      <c r="G106" s="30"/>
    </row>
    <row r="107" spans="1:255" ht="11.25" customHeight="1" thickBot="1">
      <c r="B107" s="48"/>
      <c r="C107" s="35"/>
      <c r="D107" s="35"/>
      <c r="E107" s="35"/>
      <c r="F107" s="35"/>
      <c r="G107" s="30"/>
    </row>
    <row r="108" spans="1:255" ht="11.25" customHeight="1">
      <c r="B108" s="59" t="s">
        <v>48</v>
      </c>
      <c r="C108" s="60"/>
      <c r="D108" s="60"/>
      <c r="E108" s="60"/>
      <c r="F108" s="61"/>
      <c r="G108" s="30"/>
    </row>
    <row r="109" spans="1:255" ht="11.25" customHeight="1">
      <c r="B109" s="62" t="s">
        <v>49</v>
      </c>
      <c r="C109" s="32"/>
      <c r="D109" s="32"/>
      <c r="E109" s="32"/>
      <c r="F109" s="63"/>
      <c r="G109" s="30"/>
    </row>
    <row r="110" spans="1:255" ht="11.25" customHeight="1">
      <c r="B110" s="62" t="s">
        <v>50</v>
      </c>
      <c r="C110" s="32"/>
      <c r="D110" s="32"/>
      <c r="E110" s="32"/>
      <c r="F110" s="63"/>
      <c r="G110" s="30"/>
    </row>
    <row r="111" spans="1:255" ht="11.25" customHeight="1">
      <c r="B111" s="62" t="s">
        <v>160</v>
      </c>
      <c r="C111" s="32"/>
      <c r="D111" s="32"/>
      <c r="E111" s="32"/>
      <c r="F111" s="63"/>
      <c r="G111" s="30"/>
    </row>
    <row r="112" spans="1:255" ht="11.25" customHeight="1">
      <c r="B112" s="62" t="s">
        <v>51</v>
      </c>
      <c r="C112" s="32"/>
      <c r="D112" s="32"/>
      <c r="E112" s="32"/>
      <c r="F112" s="63"/>
      <c r="G112" s="30"/>
    </row>
    <row r="113" spans="2:7" ht="11.25" customHeight="1">
      <c r="B113" s="62" t="s">
        <v>52</v>
      </c>
      <c r="C113" s="32"/>
      <c r="D113" s="32"/>
      <c r="E113" s="32"/>
      <c r="F113" s="63"/>
      <c r="G113" s="30"/>
    </row>
    <row r="114" spans="2:7" ht="11.25" customHeight="1">
      <c r="B114" s="62" t="s">
        <v>53</v>
      </c>
      <c r="C114" s="32"/>
      <c r="D114" s="32"/>
      <c r="E114" s="32"/>
      <c r="F114" s="63"/>
      <c r="G114" s="30"/>
    </row>
    <row r="115" spans="2:7" ht="11.25" customHeight="1" thickBot="1">
      <c r="B115" s="64" t="s">
        <v>158</v>
      </c>
      <c r="C115" s="65"/>
      <c r="D115" s="65"/>
      <c r="E115" s="65"/>
      <c r="F115" s="66"/>
      <c r="G115" s="30"/>
    </row>
    <row r="116" spans="2:7" ht="11.25" customHeight="1">
      <c r="B116" s="57"/>
      <c r="C116" s="32"/>
      <c r="D116" s="32"/>
      <c r="E116" s="32"/>
      <c r="F116" s="32"/>
      <c r="G116" s="30"/>
    </row>
    <row r="117" spans="2:7" ht="11.25" customHeight="1" thickBot="1">
      <c r="B117" s="80" t="s">
        <v>54</v>
      </c>
      <c r="C117" s="81"/>
      <c r="D117" s="56"/>
      <c r="E117" s="24"/>
      <c r="F117" s="24"/>
      <c r="G117" s="30"/>
    </row>
    <row r="118" spans="2:7" ht="11.25" customHeight="1">
      <c r="B118" s="50" t="s">
        <v>40</v>
      </c>
      <c r="C118" s="25" t="s">
        <v>55</v>
      </c>
      <c r="D118" s="51" t="s">
        <v>56</v>
      </c>
      <c r="E118" s="24"/>
      <c r="F118" s="24"/>
      <c r="G118" s="30"/>
    </row>
    <row r="119" spans="2:7" ht="11.25" customHeight="1">
      <c r="B119" s="52" t="s">
        <v>57</v>
      </c>
      <c r="C119" s="26">
        <f>G48</f>
        <v>4112500</v>
      </c>
      <c r="D119" s="120">
        <f t="shared" ref="D119:D124" si="4">(C119/$C$125)</f>
        <v>0.35306445872183495</v>
      </c>
      <c r="E119" s="24"/>
      <c r="F119" s="24"/>
      <c r="G119" s="30"/>
    </row>
    <row r="120" spans="2:7" ht="11.25" customHeight="1">
      <c r="B120" s="52" t="s">
        <v>58</v>
      </c>
      <c r="C120" s="26">
        <f>G53</f>
        <v>40000</v>
      </c>
      <c r="D120" s="120">
        <f t="shared" si="4"/>
        <v>3.4340616045892762E-3</v>
      </c>
      <c r="E120" s="24"/>
      <c r="F120" s="24"/>
      <c r="G120" s="30"/>
    </row>
    <row r="121" spans="2:7" ht="11.25" customHeight="1">
      <c r="B121" s="52" t="s">
        <v>59</v>
      </c>
      <c r="C121" s="26">
        <f>G66</f>
        <v>567000.31920000003</v>
      </c>
      <c r="D121" s="120">
        <f t="shared" si="4"/>
        <v>4.8677850648864596E-2</v>
      </c>
      <c r="E121" s="24"/>
      <c r="F121" s="24"/>
      <c r="G121" s="30"/>
    </row>
    <row r="122" spans="2:7" ht="11.25" customHeight="1">
      <c r="B122" s="52" t="s">
        <v>30</v>
      </c>
      <c r="C122" s="26">
        <f>G93</f>
        <v>4148847</v>
      </c>
      <c r="D122" s="120">
        <f t="shared" si="4"/>
        <v>0.3561849046503851</v>
      </c>
      <c r="E122" s="24"/>
      <c r="F122" s="24"/>
      <c r="G122" s="30"/>
    </row>
    <row r="123" spans="2:7" ht="11.25" customHeight="1">
      <c r="B123" s="52" t="s">
        <v>60</v>
      </c>
      <c r="C123" s="27">
        <f>G99</f>
        <v>2225000</v>
      </c>
      <c r="D123" s="120">
        <f t="shared" si="4"/>
        <v>0.19101967675527848</v>
      </c>
      <c r="E123" s="29"/>
      <c r="F123" s="29"/>
      <c r="G123" s="30"/>
    </row>
    <row r="124" spans="2:7" ht="11.25" customHeight="1">
      <c r="B124" s="52" t="s">
        <v>61</v>
      </c>
      <c r="C124" s="27">
        <f>G102</f>
        <v>554667.36595999997</v>
      </c>
      <c r="D124" s="120">
        <f t="shared" si="4"/>
        <v>4.7619047619047616E-2</v>
      </c>
      <c r="E124" s="29"/>
      <c r="F124" s="29"/>
      <c r="G124" s="30"/>
    </row>
    <row r="125" spans="2:7" ht="11.25" customHeight="1" thickBot="1">
      <c r="B125" s="53" t="s">
        <v>62</v>
      </c>
      <c r="C125" s="54">
        <f>SUM(C119:C124)</f>
        <v>11648014.68516</v>
      </c>
      <c r="D125" s="55">
        <f>SUM(D119:D124)</f>
        <v>1</v>
      </c>
      <c r="E125" s="29"/>
      <c r="F125" s="29"/>
      <c r="G125" s="30"/>
    </row>
    <row r="126" spans="2:7" ht="11.25" customHeight="1">
      <c r="B126" s="48"/>
      <c r="C126" s="35"/>
      <c r="D126" s="35"/>
      <c r="E126" s="35"/>
      <c r="F126" s="35"/>
      <c r="G126" s="30"/>
    </row>
    <row r="127" spans="2:7" ht="11.25" customHeight="1">
      <c r="B127" s="49"/>
      <c r="C127" s="35"/>
      <c r="D127" s="35"/>
      <c r="E127" s="35"/>
      <c r="F127" s="35"/>
      <c r="G127" s="30"/>
    </row>
    <row r="128" spans="2:7" ht="11.25" customHeight="1" thickBot="1">
      <c r="B128" s="68"/>
      <c r="C128" s="69" t="s">
        <v>146</v>
      </c>
      <c r="D128" s="70"/>
      <c r="E128" s="71"/>
      <c r="F128" s="28"/>
      <c r="G128" s="30"/>
    </row>
    <row r="129" spans="2:7" ht="11.25" customHeight="1">
      <c r="B129" s="72" t="s">
        <v>147</v>
      </c>
      <c r="C129" s="74">
        <v>65000</v>
      </c>
      <c r="D129" s="74">
        <v>75000</v>
      </c>
      <c r="E129" s="75">
        <v>85000</v>
      </c>
      <c r="F129" s="67"/>
      <c r="G129" s="31"/>
    </row>
    <row r="130" spans="2:7" ht="11.25" customHeight="1" thickBot="1">
      <c r="B130" s="53" t="s">
        <v>148</v>
      </c>
      <c r="C130" s="54">
        <f>(G103/C129)</f>
        <v>179.20022592553846</v>
      </c>
      <c r="D130" s="54">
        <f>(G103/D129)</f>
        <v>155.30686246880001</v>
      </c>
      <c r="E130" s="73">
        <f>(G103/E129)</f>
        <v>137.03546688423529</v>
      </c>
      <c r="F130" s="67"/>
      <c r="G130" s="31"/>
    </row>
    <row r="131" spans="2:7" ht="11.25" customHeight="1">
      <c r="B131" s="58" t="s">
        <v>63</v>
      </c>
      <c r="C131" s="32"/>
      <c r="D131" s="32"/>
      <c r="E131" s="32"/>
      <c r="F131" s="32"/>
      <c r="G131" s="32"/>
    </row>
  </sheetData>
  <mergeCells count="9">
    <mergeCell ref="B117:C117"/>
    <mergeCell ref="E8:F8"/>
    <mergeCell ref="B16:G16"/>
    <mergeCell ref="E9:F9"/>
    <mergeCell ref="E10:F10"/>
    <mergeCell ref="E11:F11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9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 GUARDA</vt:lpstr>
      <vt:lpstr>'CEBOLLA GUARDA'!Área_de_impresión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2022-06-17T11:44:22Z</cp:lastPrinted>
  <dcterms:created xsi:type="dcterms:W3CDTF">2020-11-27T12:49:26Z</dcterms:created>
  <dcterms:modified xsi:type="dcterms:W3CDTF">2023-02-15T15:46:49Z</dcterms:modified>
</cp:coreProperties>
</file>