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illapel 2023\"/>
    </mc:Choice>
  </mc:AlternateContent>
  <bookViews>
    <workbookView xWindow="0" yWindow="0" windowWidth="24000" windowHeight="9630" tabRatio="918"/>
  </bookViews>
  <sheets>
    <sheet name="Cebolla Temprana" sheetId="1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2" i="17" l="1"/>
  <c r="G65" i="17"/>
  <c r="G64" i="17"/>
  <c r="G62" i="17"/>
  <c r="G60" i="17"/>
  <c r="G58" i="17"/>
  <c r="G56" i="17"/>
  <c r="G55" i="17"/>
  <c r="G53" i="17"/>
  <c r="G52" i="17"/>
  <c r="G50" i="17"/>
  <c r="G49" i="17"/>
  <c r="G47" i="17"/>
  <c r="G46" i="17"/>
  <c r="G45" i="17"/>
  <c r="G39" i="17"/>
  <c r="G38" i="17"/>
  <c r="G37" i="17"/>
  <c r="G36" i="17"/>
  <c r="G26" i="17"/>
  <c r="G25" i="17"/>
  <c r="G24" i="17"/>
  <c r="G23" i="17"/>
  <c r="G22" i="17"/>
  <c r="G21" i="17"/>
  <c r="G12" i="17"/>
  <c r="G77" i="17" s="1"/>
  <c r="G40" i="17" l="1"/>
  <c r="C93" i="17" s="1"/>
  <c r="G66" i="17"/>
  <c r="C94" i="17" s="1"/>
  <c r="G27" i="17"/>
  <c r="G74" i="17" l="1"/>
  <c r="G75" i="17" s="1"/>
  <c r="G76" i="17" s="1"/>
  <c r="C91" i="17"/>
  <c r="C96" i="17" l="1"/>
  <c r="C97" i="17" s="1"/>
  <c r="E102" i="17"/>
  <c r="D102" i="17"/>
  <c r="C102" i="17"/>
  <c r="G78" i="17"/>
  <c r="D93" i="17" l="1"/>
  <c r="D94" i="17"/>
  <c r="D91" i="17"/>
  <c r="D96" i="17"/>
  <c r="D95" i="17"/>
  <c r="D97" i="17" l="1"/>
</calcChain>
</file>

<file path=xl/sharedStrings.xml><?xml version="1.0" encoding="utf-8"?>
<sst xmlns="http://schemas.openxmlformats.org/spreadsheetml/2006/main" count="175" uniqueCount="125">
  <si>
    <t>RUBRO O CULTIVO</t>
  </si>
  <si>
    <t>VARIEDAD</t>
  </si>
  <si>
    <t>FECHA ESTIMADA  PRECIO VENTA</t>
  </si>
  <si>
    <t>NIVEL TECNOLÓGICO</t>
  </si>
  <si>
    <t>Medio</t>
  </si>
  <si>
    <t>REGIÓN</t>
  </si>
  <si>
    <t>Coquimbo</t>
  </si>
  <si>
    <t>INGRESO ESPERADO, con IVA ($)</t>
  </si>
  <si>
    <t>AGENCIA DE ÁREA</t>
  </si>
  <si>
    <t>Illapel</t>
  </si>
  <si>
    <t>DESTINO PRODUCCION</t>
  </si>
  <si>
    <t>COMUNA/LOCALIDAD</t>
  </si>
  <si>
    <t>Todas las comunas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</si>
  <si>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</si>
  <si>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</si>
  <si>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</si>
  <si>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</si>
  <si>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</si>
  <si>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</si>
  <si>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</si>
  <si>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</si>
  <si>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</si>
  <si>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</si>
  <si>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</si>
  <si>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</si>
  <si>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Agosto - Diciembre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</si>
  <si>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</si>
  <si>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</si>
  <si>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</si>
  <si>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</si>
  <si>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</si>
  <si>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</si>
  <si>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</si>
  <si>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</si>
  <si>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</si>
  <si>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</si>
  <si>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kg</t>
  </si>
  <si>
    <t>Septiembre - Octubre</t>
  </si>
  <si>
    <t>Subtotal Insumos</t>
  </si>
  <si>
    <t>OTROS</t>
  </si>
  <si>
    <t>Item</t>
  </si>
  <si>
    <t>Octubre - Marzo</t>
  </si>
  <si>
    <t>Abril - Junio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</si>
  <si>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</si>
  <si>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</si>
  <si>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</si>
  <si>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</si>
  <si>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</si>
  <si>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</si>
  <si>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</si>
  <si>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</si>
  <si>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</si>
  <si>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</si>
  <si>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</si>
  <si>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</si>
  <si>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</si>
  <si>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</si>
  <si>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</si>
  <si>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</si>
  <si>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</si>
  <si>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</si>
  <si>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</si>
  <si>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</si>
  <si>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</si>
  <si>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</si>
  <si>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</si>
  <si>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Riego</t>
  </si>
  <si>
    <t>ARRIENDO DE TIERRAS</t>
  </si>
  <si>
    <t>Aplicación de fertilizantes</t>
  </si>
  <si>
    <t>Melgadura</t>
  </si>
  <si>
    <t>FERTILIZANTES</t>
  </si>
  <si>
    <t>FUNGICIDAS</t>
  </si>
  <si>
    <t>Cosecha</t>
  </si>
  <si>
    <t>L</t>
  </si>
  <si>
    <t>Aradura</t>
  </si>
  <si>
    <t>Rastraje</t>
  </si>
  <si>
    <t>Mercado Local e Intermediarios</t>
  </si>
  <si>
    <t>Heladas - sequia</t>
  </si>
  <si>
    <t>Plantacion</t>
  </si>
  <si>
    <t>Acequiadora</t>
  </si>
  <si>
    <t>Mezcla Hortalicera 15-20-20</t>
  </si>
  <si>
    <t>Abril - Mayo</t>
  </si>
  <si>
    <t>urea granulada</t>
  </si>
  <si>
    <t>nitrato de potasio</t>
  </si>
  <si>
    <t>Agosto - Octubre</t>
  </si>
  <si>
    <t>HERBICIDAS</t>
  </si>
  <si>
    <t>prodigio 600SC</t>
  </si>
  <si>
    <t>hache uno 2000</t>
  </si>
  <si>
    <t>Octubre - Diciembre</t>
  </si>
  <si>
    <t>consento 450 SC</t>
  </si>
  <si>
    <t>Octubre - Febrero</t>
  </si>
  <si>
    <t>ridomil gold</t>
  </si>
  <si>
    <t>Julio - Noviembre</t>
  </si>
  <si>
    <t>INSECTICIDA:</t>
  </si>
  <si>
    <t>pirimor</t>
  </si>
  <si>
    <t>selecron 720 EC</t>
  </si>
  <si>
    <t>Noviembre - Febrero</t>
  </si>
  <si>
    <t>HUMECTANTE</t>
  </si>
  <si>
    <t>L1 700</t>
  </si>
  <si>
    <t>Junio - Noviembre</t>
  </si>
  <si>
    <t>ADHERENTE:</t>
  </si>
  <si>
    <t>break</t>
  </si>
  <si>
    <t>Mayo - Noviembre</t>
  </si>
  <si>
    <t>FERTILIZANTE FOLIAR:</t>
  </si>
  <si>
    <t>terrasorb foliar</t>
  </si>
  <si>
    <t>Julio - Octubre</t>
  </si>
  <si>
    <t>fosfimax 40-20</t>
  </si>
  <si>
    <t>$/Kg</t>
  </si>
  <si>
    <t>Cebolla Temprana</t>
  </si>
  <si>
    <t>RENDIMIENTO (Un/Há.)</t>
  </si>
  <si>
    <t>Texa Grano</t>
  </si>
  <si>
    <t>Nov-Dic</t>
  </si>
  <si>
    <t>PRECIO ESPERADO ($/Un)</t>
  </si>
  <si>
    <t>Arrancar Almacigo</t>
  </si>
  <si>
    <t>Marzo - Junio</t>
  </si>
  <si>
    <t>Abril - Diciembre</t>
  </si>
  <si>
    <t>Abril - Noviembre</t>
  </si>
  <si>
    <t>Aplicación Agroquimicos</t>
  </si>
  <si>
    <t>Noviembre - Diciembre</t>
  </si>
  <si>
    <t>ESCENARIOS COSTO UNITARIO  ($/Un)</t>
  </si>
  <si>
    <t>Rendimiento (Un/hà)</t>
  </si>
  <si>
    <t>Costo unitario ($/Ud) (*)</t>
  </si>
  <si>
    <t xml:space="preserve">ALMACIGO plantas cebolla </t>
  </si>
  <si>
    <t>MARZO 2023</t>
  </si>
  <si>
    <t>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</si>
</sst>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 * #,##0_ ;_ * \-#,##0_ ;_ * &quot;-&quot;_ ;_ @_ "/>
    <numFmt numFmtId="165" formatCode="_ * #,##0.00_ ;_ * \-#,##0.00_ ;_ * &quot;-&quot;??_ ;_ @_ 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  <numFmt numFmtId="169" formatCode="#,##0.0"/>
    <numFmt numFmtId="170" formatCode="_-* #,##0.0_-;\-* #,##0.0_-;_-* &quot;-&quot;??_-;_-@_-"/>
    <numFmt numFmtId="171" formatCode="_-* #,##0.0_-;\-* #,##0.0_-;_-* &quot;-&quot;?_-;_-@_-"/>
  </numFmts>
  <fonts count="17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8"/>
      <color theme="1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b/>
      <sz val="8"/>
      <name val="Arial Narrow"/>
      <family val="2"/>
    </font>
    <font>
      <sz val="8"/>
      <color rgb="FF000000"/>
      <name val="Arial Narrow"/>
      <family val="2"/>
    </font>
    <font>
      <sz val="10"/>
      <color indexed="8"/>
      <name val="Arial Narrow"/>
      <family val="2"/>
    </font>
    <font>
      <sz val="8"/>
      <name val="Arrial norrow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6"/>
        <bgColor auto="1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6">
    <xf numFmtId="0" fontId="0" fillId="0" borderId="0" applyNumberFormat="0" applyFill="0" applyBorder="0" applyProtection="0"/>
    <xf numFmtId="0" fontId="3" fillId="0" borderId="19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" fillId="0" borderId="19"/>
    <xf numFmtId="0" fontId="3" fillId="0" borderId="19"/>
  </cellStyleXfs>
  <cellXfs count="156">
    <xf numFmtId="0" fontId="0" fillId="0" borderId="0" xfId="0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wrapText="1"/>
    </xf>
    <xf numFmtId="49" fontId="1" fillId="2" borderId="6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/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vertical="center"/>
    </xf>
    <xf numFmtId="49" fontId="6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6" fillId="3" borderId="15" xfId="0" applyNumberFormat="1" applyFont="1" applyFill="1" applyBorder="1" applyAlignment="1">
      <alignment horizontal="center" vertical="center"/>
    </xf>
    <xf numFmtId="49" fontId="6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0" fontId="1" fillId="2" borderId="17" xfId="0" applyFont="1" applyFill="1" applyBorder="1"/>
    <xf numFmtId="0" fontId="1" fillId="2" borderId="18" xfId="0" applyFont="1" applyFill="1" applyBorder="1"/>
    <xf numFmtId="3" fontId="1" fillId="2" borderId="18" xfId="0" applyNumberFormat="1" applyFont="1" applyFill="1" applyBorder="1"/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1" fillId="2" borderId="22" xfId="0" applyFont="1" applyFill="1" applyBorder="1"/>
    <xf numFmtId="3" fontId="1" fillId="2" borderId="22" xfId="0" applyNumberFormat="1" applyFont="1" applyFill="1" applyBorder="1"/>
    <xf numFmtId="49" fontId="6" fillId="5" borderId="23" xfId="0" applyNumberFormat="1" applyFont="1" applyFill="1" applyBorder="1" applyAlignment="1">
      <alignment vertical="center"/>
    </xf>
    <xf numFmtId="0" fontId="6" fillId="5" borderId="24" xfId="0" applyFont="1" applyFill="1" applyBorder="1" applyAlignment="1">
      <alignment vertical="center"/>
    </xf>
    <xf numFmtId="166" fontId="6" fillId="5" borderId="25" xfId="0" applyNumberFormat="1" applyFont="1" applyFill="1" applyBorder="1" applyAlignment="1">
      <alignment vertical="center"/>
    </xf>
    <xf numFmtId="49" fontId="6" fillId="3" borderId="26" xfId="0" applyNumberFormat="1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166" fontId="6" fillId="3" borderId="27" xfId="0" applyNumberFormat="1" applyFont="1" applyFill="1" applyBorder="1" applyAlignment="1">
      <alignment vertical="center"/>
    </xf>
    <xf numFmtId="49" fontId="6" fillId="5" borderId="26" xfId="0" applyNumberFormat="1" applyFont="1" applyFill="1" applyBorder="1" applyAlignment="1">
      <alignment vertical="center"/>
    </xf>
    <xf numFmtId="0" fontId="6" fillId="5" borderId="15" xfId="0" applyFont="1" applyFill="1" applyBorder="1" applyAlignment="1">
      <alignment vertical="center"/>
    </xf>
    <xf numFmtId="166" fontId="6" fillId="5" borderId="27" xfId="0" applyNumberFormat="1" applyFont="1" applyFill="1" applyBorder="1" applyAlignment="1">
      <alignment vertical="center"/>
    </xf>
    <xf numFmtId="49" fontId="6" fillId="5" borderId="28" xfId="0" applyNumberFormat="1" applyFont="1" applyFill="1" applyBorder="1" applyAlignment="1">
      <alignment vertical="center"/>
    </xf>
    <xf numFmtId="0" fontId="6" fillId="5" borderId="29" xfId="0" applyFont="1" applyFill="1" applyBorder="1" applyAlignment="1">
      <alignment vertical="center"/>
    </xf>
    <xf numFmtId="49" fontId="1" fillId="2" borderId="19" xfId="0" applyNumberFormat="1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49" fontId="4" fillId="2" borderId="40" xfId="0" applyNumberFormat="1" applyFont="1" applyFill="1" applyBorder="1" applyAlignment="1">
      <alignment vertical="center"/>
    </xf>
    <xf numFmtId="0" fontId="1" fillId="2" borderId="41" xfId="0" applyFont="1" applyFill="1" applyBorder="1"/>
    <xf numFmtId="0" fontId="1" fillId="2" borderId="42" xfId="0" applyFont="1" applyFill="1" applyBorder="1"/>
    <xf numFmtId="49" fontId="1" fillId="2" borderId="43" xfId="0" applyNumberFormat="1" applyFont="1" applyFill="1" applyBorder="1" applyAlignment="1">
      <alignment vertical="center"/>
    </xf>
    <xf numFmtId="0" fontId="1" fillId="2" borderId="19" xfId="0" applyFont="1" applyFill="1" applyBorder="1"/>
    <xf numFmtId="0" fontId="1" fillId="2" borderId="44" xfId="0" applyFont="1" applyFill="1" applyBorder="1"/>
    <xf numFmtId="49" fontId="1" fillId="2" borderId="45" xfId="0" applyNumberFormat="1" applyFont="1" applyFill="1" applyBorder="1" applyAlignment="1">
      <alignment vertical="center"/>
    </xf>
    <xf numFmtId="0" fontId="1" fillId="2" borderId="46" xfId="0" applyFont="1" applyFill="1" applyBorder="1"/>
    <xf numFmtId="0" fontId="1" fillId="2" borderId="47" xfId="0" applyFont="1" applyFill="1" applyBorder="1"/>
    <xf numFmtId="0" fontId="1" fillId="8" borderId="39" xfId="0" applyFont="1" applyFill="1" applyBorder="1"/>
    <xf numFmtId="0" fontId="1" fillId="6" borderId="19" xfId="0" applyFont="1" applyFill="1" applyBorder="1"/>
    <xf numFmtId="49" fontId="4" fillId="7" borderId="30" xfId="0" applyNumberFormat="1" applyFont="1" applyFill="1" applyBorder="1" applyAlignment="1">
      <alignment vertical="center"/>
    </xf>
    <xf numFmtId="49" fontId="4" fillId="2" borderId="32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9" fontId="1" fillId="2" borderId="33" xfId="0" applyNumberFormat="1" applyFont="1" applyFill="1" applyBorder="1"/>
    <xf numFmtId="167" fontId="4" fillId="2" borderId="6" xfId="0" applyNumberFormat="1" applyFont="1" applyFill="1" applyBorder="1" applyAlignment="1">
      <alignment vertical="center"/>
    </xf>
    <xf numFmtId="0" fontId="6" fillId="6" borderId="19" xfId="0" applyFont="1" applyFill="1" applyBorder="1" applyAlignment="1">
      <alignment vertical="center"/>
    </xf>
    <xf numFmtId="49" fontId="4" fillId="7" borderId="34" xfId="0" applyNumberFormat="1" applyFont="1" applyFill="1" applyBorder="1" applyAlignment="1">
      <alignment vertical="center"/>
    </xf>
    <xf numFmtId="167" fontId="4" fillId="7" borderId="35" xfId="0" applyNumberFormat="1" applyFont="1" applyFill="1" applyBorder="1" applyAlignment="1">
      <alignment vertical="center"/>
    </xf>
    <xf numFmtId="9" fontId="4" fillId="7" borderId="36" xfId="0" applyNumberFormat="1" applyFont="1" applyFill="1" applyBorder="1" applyAlignment="1">
      <alignment vertical="center"/>
    </xf>
    <xf numFmtId="49" fontId="4" fillId="7" borderId="48" xfId="0" applyNumberFormat="1" applyFont="1" applyFill="1" applyBorder="1" applyAlignment="1">
      <alignment vertical="center"/>
    </xf>
    <xf numFmtId="0" fontId="4" fillId="6" borderId="19" xfId="0" applyFont="1" applyFill="1" applyBorder="1" applyAlignment="1">
      <alignment vertical="center"/>
    </xf>
    <xf numFmtId="49" fontId="1" fillId="2" borderId="6" xfId="0" applyNumberFormat="1" applyFont="1" applyFill="1" applyBorder="1"/>
    <xf numFmtId="0" fontId="1" fillId="2" borderId="6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1" xfId="0" applyFont="1" applyFill="1" applyBorder="1"/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/>
    <xf numFmtId="0" fontId="1" fillId="2" borderId="9" xfId="0" applyFont="1" applyFill="1" applyBorder="1"/>
    <xf numFmtId="0" fontId="1" fillId="2" borderId="11" xfId="0" applyFont="1" applyFill="1" applyBorder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/>
    <xf numFmtId="3" fontId="1" fillId="2" borderId="12" xfId="0" applyNumberFormat="1" applyFont="1" applyFill="1" applyBorder="1"/>
    <xf numFmtId="49" fontId="1" fillId="2" borderId="6" xfId="0" applyNumberFormat="1" applyFont="1" applyFill="1" applyBorder="1" applyAlignment="1">
      <alignment wrapText="1"/>
    </xf>
    <xf numFmtId="0" fontId="1" fillId="0" borderId="0" xfId="0" applyNumberFormat="1" applyFont="1"/>
    <xf numFmtId="0" fontId="1" fillId="2" borderId="4" xfId="0" applyFont="1" applyFill="1" applyBorder="1"/>
    <xf numFmtId="0" fontId="5" fillId="0" borderId="51" xfId="0" applyFont="1" applyBorder="1" applyAlignment="1">
      <alignment horizontal="right" vertical="center"/>
    </xf>
    <xf numFmtId="3" fontId="5" fillId="0" borderId="51" xfId="0" applyNumberFormat="1" applyFont="1" applyBorder="1" applyAlignment="1">
      <alignment horizontal="right" vertical="center"/>
    </xf>
    <xf numFmtId="0" fontId="5" fillId="0" borderId="51" xfId="0" applyFont="1" applyBorder="1" applyAlignment="1">
      <alignment horizontal="right" vertical="center" wrapText="1"/>
    </xf>
    <xf numFmtId="0" fontId="1" fillId="2" borderId="9" xfId="0" applyFont="1" applyFill="1" applyBorder="1" applyAlignment="1">
      <alignment horizontal="justify" wrapText="1"/>
    </xf>
    <xf numFmtId="0" fontId="1" fillId="2" borderId="10" xfId="0" applyFont="1" applyFill="1" applyBorder="1"/>
    <xf numFmtId="3" fontId="2" fillId="3" borderId="6" xfId="0" applyNumberFormat="1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15" fontId="13" fillId="0" borderId="50" xfId="1" applyNumberFormat="1" applyFont="1" applyBorder="1" applyAlignment="1">
      <alignment vertical="center"/>
    </xf>
    <xf numFmtId="1" fontId="11" fillId="0" borderId="50" xfId="1" applyNumberFormat="1" applyFont="1" applyBorder="1" applyAlignment="1">
      <alignment horizontal="center" vertical="center"/>
    </xf>
    <xf numFmtId="3" fontId="11" fillId="0" borderId="50" xfId="1" applyNumberFormat="1" applyFont="1" applyBorder="1" applyAlignment="1">
      <alignment horizontal="center" vertical="center"/>
    </xf>
    <xf numFmtId="168" fontId="11" fillId="0" borderId="50" xfId="2" applyNumberFormat="1" applyFont="1" applyFill="1" applyBorder="1" applyAlignment="1">
      <alignment horizontal="center" vertical="center"/>
    </xf>
    <xf numFmtId="15" fontId="11" fillId="0" borderId="50" xfId="1" applyNumberFormat="1" applyFont="1" applyBorder="1" applyAlignment="1">
      <alignment vertical="center"/>
    </xf>
    <xf numFmtId="0" fontId="1" fillId="2" borderId="18" xfId="0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center"/>
    </xf>
    <xf numFmtId="3" fontId="1" fillId="2" borderId="6" xfId="0" applyNumberFormat="1" applyFont="1" applyFill="1" applyBorder="1"/>
    <xf numFmtId="169" fontId="1" fillId="2" borderId="6" xfId="0" applyNumberFormat="1" applyFont="1" applyFill="1" applyBorder="1"/>
    <xf numFmtId="49" fontId="10" fillId="5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49" fontId="2" fillId="3" borderId="52" xfId="0" applyNumberFormat="1" applyFont="1" applyFill="1" applyBorder="1" applyAlignment="1">
      <alignment vertical="center"/>
    </xf>
    <xf numFmtId="0" fontId="2" fillId="3" borderId="52" xfId="0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vertical="center"/>
    </xf>
    <xf numFmtId="3" fontId="2" fillId="3" borderId="52" xfId="0" applyNumberFormat="1" applyFont="1" applyFill="1" applyBorder="1" applyAlignment="1">
      <alignment vertical="center"/>
    </xf>
    <xf numFmtId="0" fontId="1" fillId="2" borderId="21" xfId="0" applyFont="1" applyFill="1" applyBorder="1"/>
    <xf numFmtId="166" fontId="6" fillId="10" borderId="53" xfId="0" applyNumberFormat="1" applyFont="1" applyFill="1" applyBorder="1" applyAlignment="1">
      <alignment vertical="center"/>
    </xf>
    <xf numFmtId="166" fontId="6" fillId="2" borderId="19" xfId="0" applyNumberFormat="1" applyFont="1" applyFill="1" applyBorder="1" applyAlignment="1">
      <alignment vertical="center"/>
    </xf>
    <xf numFmtId="49" fontId="4" fillId="7" borderId="20" xfId="0" applyNumberFormat="1" applyFont="1" applyFill="1" applyBorder="1" applyAlignment="1">
      <alignment vertical="center"/>
    </xf>
    <xf numFmtId="49" fontId="1" fillId="7" borderId="31" xfId="0" applyNumberFormat="1" applyFont="1" applyFill="1" applyBorder="1"/>
    <xf numFmtId="0" fontId="4" fillId="2" borderId="6" xfId="0" applyNumberFormat="1" applyFont="1" applyFill="1" applyBorder="1" applyAlignment="1">
      <alignment vertical="center"/>
    </xf>
    <xf numFmtId="0" fontId="1" fillId="2" borderId="54" xfId="0" applyFont="1" applyFill="1" applyBorder="1"/>
    <xf numFmtId="0" fontId="6" fillId="8" borderId="55" xfId="0" applyFont="1" applyFill="1" applyBorder="1" applyAlignment="1">
      <alignment vertical="center"/>
    </xf>
    <xf numFmtId="49" fontId="10" fillId="8" borderId="19" xfId="0" applyNumberFormat="1" applyFont="1" applyFill="1" applyBorder="1" applyAlignment="1">
      <alignment vertical="center"/>
    </xf>
    <xf numFmtId="0" fontId="6" fillId="8" borderId="19" xfId="0" applyFont="1" applyFill="1" applyBorder="1" applyAlignment="1">
      <alignment vertical="center"/>
    </xf>
    <xf numFmtId="0" fontId="6" fillId="8" borderId="56" xfId="0" applyFont="1" applyFill="1" applyBorder="1" applyAlignment="1">
      <alignment vertical="center"/>
    </xf>
    <xf numFmtId="0" fontId="6" fillId="6" borderId="55" xfId="0" applyFont="1" applyFill="1" applyBorder="1" applyAlignment="1">
      <alignment vertical="center"/>
    </xf>
    <xf numFmtId="166" fontId="4" fillId="2" borderId="19" xfId="0" applyNumberFormat="1" applyFont="1" applyFill="1" applyBorder="1" applyAlignment="1">
      <alignment vertical="center"/>
    </xf>
    <xf numFmtId="0" fontId="1" fillId="0" borderId="0" xfId="0" applyFont="1"/>
    <xf numFmtId="15" fontId="11" fillId="0" borderId="50" xfId="5" applyNumberFormat="1" applyFont="1" applyBorder="1" applyAlignment="1">
      <alignment vertical="center"/>
    </xf>
    <xf numFmtId="0" fontId="14" fillId="0" borderId="50" xfId="0" applyFont="1" applyFill="1" applyBorder="1" applyAlignment="1">
      <alignment horizontal="center" vertical="center"/>
    </xf>
    <xf numFmtId="3" fontId="11" fillId="0" borderId="50" xfId="5" applyNumberFormat="1" applyFont="1" applyBorder="1" applyAlignment="1">
      <alignment horizontal="center" vertical="center"/>
    </xf>
    <xf numFmtId="0" fontId="14" fillId="0" borderId="50" xfId="0" applyFont="1" applyFill="1" applyBorder="1" applyAlignment="1">
      <alignment horizontal="left" vertical="center"/>
    </xf>
    <xf numFmtId="0" fontId="14" fillId="0" borderId="50" xfId="0" applyFont="1" applyFill="1" applyBorder="1" applyAlignment="1">
      <alignment horizontal="left" vertical="center" wrapText="1"/>
    </xf>
    <xf numFmtId="0" fontId="14" fillId="0" borderId="50" xfId="0" applyFont="1" applyFill="1" applyBorder="1"/>
    <xf numFmtId="0" fontId="14" fillId="0" borderId="50" xfId="0" applyFont="1" applyFill="1" applyBorder="1" applyAlignment="1">
      <alignment horizontal="center"/>
    </xf>
    <xf numFmtId="168" fontId="1" fillId="0" borderId="0" xfId="0" applyNumberFormat="1" applyFont="1"/>
    <xf numFmtId="0" fontId="1" fillId="0" borderId="19" xfId="0" applyNumberFormat="1" applyFont="1" applyBorder="1"/>
    <xf numFmtId="170" fontId="11" fillId="0" borderId="50" xfId="2" applyNumberFormat="1" applyFont="1" applyFill="1" applyBorder="1" applyAlignment="1">
      <alignment horizontal="center" vertical="center"/>
    </xf>
    <xf numFmtId="3" fontId="11" fillId="0" borderId="50" xfId="1" applyNumberFormat="1" applyFont="1" applyBorder="1" applyAlignment="1">
      <alignment horizontal="right"/>
    </xf>
    <xf numFmtId="0" fontId="14" fillId="0" borderId="50" xfId="0" applyFont="1" applyFill="1" applyBorder="1" applyAlignment="1">
      <alignment horizontal="left"/>
    </xf>
    <xf numFmtId="0" fontId="13" fillId="0" borderId="50" xfId="0" applyFont="1" applyFill="1" applyBorder="1"/>
    <xf numFmtId="1" fontId="13" fillId="0" borderId="50" xfId="1" applyNumberFormat="1" applyFont="1" applyBorder="1" applyAlignment="1">
      <alignment horizontal="center" vertical="center"/>
    </xf>
    <xf numFmtId="3" fontId="11" fillId="0" borderId="50" xfId="1" applyNumberFormat="1" applyFont="1" applyBorder="1" applyAlignment="1">
      <alignment horizontal="right" vertical="center"/>
    </xf>
    <xf numFmtId="164" fontId="4" fillId="7" borderId="49" xfId="3" applyFont="1" applyFill="1" applyBorder="1" applyAlignment="1">
      <alignment vertical="center"/>
    </xf>
    <xf numFmtId="164" fontId="4" fillId="7" borderId="57" xfId="3" applyFont="1" applyFill="1" applyBorder="1" applyAlignment="1">
      <alignment vertical="center"/>
    </xf>
    <xf numFmtId="164" fontId="4" fillId="7" borderId="35" xfId="3" applyFont="1" applyFill="1" applyBorder="1" applyAlignment="1">
      <alignment vertical="center"/>
    </xf>
    <xf numFmtId="164" fontId="4" fillId="7" borderId="36" xfId="3" applyFont="1" applyFill="1" applyBorder="1" applyAlignment="1">
      <alignment vertical="center"/>
    </xf>
    <xf numFmtId="3" fontId="15" fillId="9" borderId="6" xfId="0" applyNumberFormat="1" applyFont="1" applyFill="1" applyBorder="1" applyAlignment="1">
      <alignment horizontal="left" wrapText="1"/>
    </xf>
    <xf numFmtId="49" fontId="5" fillId="0" borderId="51" xfId="0" applyNumberFormat="1" applyFont="1" applyBorder="1" applyAlignment="1">
      <alignment horizontal="right" vertical="center" wrapText="1"/>
    </xf>
    <xf numFmtId="168" fontId="16" fillId="0" borderId="50" xfId="2" applyNumberFormat="1" applyFont="1" applyFill="1" applyBorder="1" applyAlignment="1">
      <alignment horizontal="center" vertical="center" wrapText="1"/>
    </xf>
    <xf numFmtId="1" fontId="11" fillId="0" borderId="50" xfId="1" applyNumberFormat="1" applyFont="1" applyFill="1" applyBorder="1" applyAlignment="1">
      <alignment horizontal="center" vertical="center"/>
    </xf>
    <xf numFmtId="3" fontId="11" fillId="0" borderId="50" xfId="1" applyNumberFormat="1" applyFont="1" applyFill="1" applyBorder="1" applyAlignment="1">
      <alignment horizontal="right" vertical="center"/>
    </xf>
    <xf numFmtId="171" fontId="1" fillId="0" borderId="0" xfId="0" applyNumberFormat="1" applyFont="1"/>
    <xf numFmtId="49" fontId="7" fillId="3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49" fontId="10" fillId="8" borderId="37" xfId="0" applyNumberFormat="1" applyFont="1" applyFill="1" applyBorder="1" applyAlignment="1">
      <alignment vertical="center"/>
    </xf>
    <xf numFmtId="0" fontId="4" fillId="8" borderId="38" xfId="0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</cellXfs>
  <cellStyles count="6">
    <cellStyle name="Millares" xfId="2" builtinId="3"/>
    <cellStyle name="Millares [0]" xfId="3" builtinId="6"/>
    <cellStyle name="Normal" xfId="0" builtinId="0"/>
    <cellStyle name="Normal 2" xfId="1"/>
    <cellStyle name="Normal 3" xfId="4"/>
    <cellStyle name="Normal 3 2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539750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65595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B0F0"/>
  </sheetPr>
  <dimension ref="A1:IU103"/>
  <sheetViews>
    <sheetView tabSelected="1" topLeftCell="A25" zoomScale="115" zoomScaleNormal="115" workbookViewId="0">
      <selection activeCell="K82" sqref="K82"/>
    </sheetView>
  </sheetViews>
  <sheetFormatPr baseColWidth="10" defaultColWidth="10.85546875" defaultRowHeight="11.25" customHeight="1"/>
  <cols>
    <col min="1" max="1" width="4.42578125" style="82" customWidth="1"/>
    <col min="2" max="2" width="23.7109375" style="82" customWidth="1"/>
    <col min="3" max="3" width="17" style="82" customWidth="1"/>
    <col min="4" max="4" width="9.42578125" style="82" customWidth="1"/>
    <col min="5" max="5" width="20" style="82" customWidth="1"/>
    <col min="6" max="6" width="15.5703125" style="82" customWidth="1"/>
    <col min="7" max="7" width="12.42578125" style="82" customWidth="1"/>
    <col min="8" max="255" width="10.85546875" style="82" customWidth="1"/>
    <col min="256" max="16384" width="10.85546875" style="120"/>
  </cols>
  <sheetData>
    <row r="1" spans="1:7" ht="15" customHeight="1">
      <c r="A1" s="73"/>
      <c r="B1" s="73"/>
      <c r="C1" s="73"/>
      <c r="D1" s="73"/>
      <c r="E1" s="73"/>
      <c r="F1" s="73"/>
      <c r="G1" s="73"/>
    </row>
    <row r="2" spans="1:7" ht="15" customHeight="1">
      <c r="A2" s="73"/>
      <c r="B2" s="73"/>
      <c r="C2" s="73"/>
      <c r="D2" s="73"/>
      <c r="E2" s="73"/>
      <c r="F2" s="73"/>
      <c r="G2" s="73"/>
    </row>
    <row r="3" spans="1:7" ht="15" customHeight="1">
      <c r="A3" s="73"/>
      <c r="B3" s="73"/>
      <c r="C3" s="73"/>
      <c r="D3" s="73"/>
      <c r="E3" s="73"/>
      <c r="F3" s="73"/>
      <c r="G3" s="73"/>
    </row>
    <row r="4" spans="1:7" ht="15" customHeight="1">
      <c r="A4" s="73"/>
      <c r="B4" s="73"/>
      <c r="C4" s="73"/>
      <c r="D4" s="73"/>
      <c r="E4" s="73"/>
      <c r="F4" s="73"/>
      <c r="G4" s="73"/>
    </row>
    <row r="5" spans="1:7" ht="15" customHeight="1">
      <c r="A5" s="73"/>
      <c r="B5" s="73"/>
      <c r="C5" s="73"/>
      <c r="D5" s="73"/>
      <c r="E5" s="73"/>
      <c r="F5" s="73"/>
      <c r="G5" s="73"/>
    </row>
    <row r="6" spans="1:7" ht="15" customHeight="1">
      <c r="A6" s="73"/>
      <c r="B6" s="73"/>
      <c r="C6" s="73"/>
      <c r="D6" s="73"/>
      <c r="E6" s="73"/>
      <c r="F6" s="73"/>
      <c r="G6" s="73"/>
    </row>
    <row r="7" spans="1:7" ht="15" customHeight="1">
      <c r="A7" s="73"/>
      <c r="B7" s="73"/>
      <c r="C7" s="73"/>
      <c r="D7" s="73"/>
      <c r="E7" s="73"/>
      <c r="F7" s="73"/>
      <c r="G7" s="73"/>
    </row>
    <row r="8" spans="1:7" ht="15" customHeight="1">
      <c r="A8" s="73"/>
      <c r="B8" s="71"/>
      <c r="C8" s="72"/>
      <c r="D8" s="73"/>
      <c r="E8" s="72"/>
      <c r="F8" s="72"/>
      <c r="G8" s="72"/>
    </row>
    <row r="9" spans="1:7" ht="12" customHeight="1">
      <c r="A9" s="83"/>
      <c r="B9" s="10" t="s">
        <v>0</v>
      </c>
      <c r="C9" s="84" t="s">
        <v>108</v>
      </c>
      <c r="D9" s="11"/>
      <c r="E9" s="150" t="s">
        <v>109</v>
      </c>
      <c r="F9" s="151"/>
      <c r="G9" s="85">
        <v>80000</v>
      </c>
    </row>
    <row r="10" spans="1:7" ht="15" customHeight="1">
      <c r="A10" s="83"/>
      <c r="B10" s="1" t="s">
        <v>1</v>
      </c>
      <c r="C10" s="84" t="s">
        <v>110</v>
      </c>
      <c r="D10" s="11"/>
      <c r="E10" s="152" t="s">
        <v>2</v>
      </c>
      <c r="F10" s="153"/>
      <c r="G10" s="84" t="s">
        <v>111</v>
      </c>
    </row>
    <row r="11" spans="1:7" ht="18" customHeight="1">
      <c r="A11" s="83"/>
      <c r="B11" s="1" t="s">
        <v>3</v>
      </c>
      <c r="C11" s="2" t="s">
        <v>4</v>
      </c>
      <c r="D11" s="11"/>
      <c r="E11" s="152" t="s">
        <v>112</v>
      </c>
      <c r="F11" s="153"/>
      <c r="G11" s="85">
        <v>120</v>
      </c>
    </row>
    <row r="12" spans="1:7" ht="11.25" customHeight="1">
      <c r="A12" s="83"/>
      <c r="B12" s="1" t="s">
        <v>5</v>
      </c>
      <c r="C12" s="3" t="s">
        <v>6</v>
      </c>
      <c r="D12" s="11"/>
      <c r="E12" s="69" t="s">
        <v>7</v>
      </c>
      <c r="F12" s="70"/>
      <c r="G12" s="85">
        <f>+G11*G9</f>
        <v>9600000</v>
      </c>
    </row>
    <row r="13" spans="1:7" ht="11.25" customHeight="1">
      <c r="A13" s="83"/>
      <c r="B13" s="1" t="s">
        <v>8</v>
      </c>
      <c r="C13" s="2" t="s">
        <v>9</v>
      </c>
      <c r="D13" s="11"/>
      <c r="E13" s="152" t="s">
        <v>10</v>
      </c>
      <c r="F13" s="153"/>
      <c r="G13" s="86" t="s">
        <v>76</v>
      </c>
    </row>
    <row r="14" spans="1:7" ht="12.75">
      <c r="A14" s="83"/>
      <c r="B14" s="1" t="s">
        <v>11</v>
      </c>
      <c r="C14" s="2" t="s">
        <v>12</v>
      </c>
      <c r="D14" s="11"/>
      <c r="E14" s="152" t="s">
        <v>13</v>
      </c>
      <c r="F14" s="153"/>
      <c r="G14" s="86" t="s">
        <v>25</v>
      </c>
    </row>
    <row r="15" spans="1:7" ht="25.5" customHeight="1">
      <c r="A15" s="83"/>
      <c r="B15" s="1" t="s">
        <v>14</v>
      </c>
      <c r="C15" s="141" t="s">
        <v>123</v>
      </c>
      <c r="D15" s="11"/>
      <c r="E15" s="154" t="s">
        <v>15</v>
      </c>
      <c r="F15" s="155"/>
      <c r="G15" s="3" t="s">
        <v>77</v>
      </c>
    </row>
    <row r="16" spans="1:7" ht="12" customHeight="1">
      <c r="A16" s="73"/>
      <c r="B16" s="74"/>
      <c r="C16" s="75"/>
      <c r="D16" s="72"/>
      <c r="E16" s="76"/>
      <c r="F16" s="76"/>
      <c r="G16" s="87"/>
    </row>
    <row r="17" spans="1:7" ht="12" customHeight="1">
      <c r="A17" s="88"/>
      <c r="B17" s="146" t="s">
        <v>16</v>
      </c>
      <c r="C17" s="147"/>
      <c r="D17" s="147"/>
      <c r="E17" s="147"/>
      <c r="F17" s="147"/>
      <c r="G17" s="147"/>
    </row>
    <row r="18" spans="1:7" ht="12" customHeight="1">
      <c r="A18" s="73"/>
      <c r="B18" s="77"/>
      <c r="C18" s="78"/>
      <c r="D18" s="78"/>
      <c r="E18" s="78"/>
      <c r="F18" s="79"/>
      <c r="G18" s="79"/>
    </row>
    <row r="19" spans="1:7" ht="12" customHeight="1">
      <c r="A19" s="83"/>
      <c r="B19" s="12" t="s">
        <v>17</v>
      </c>
      <c r="C19" s="13"/>
      <c r="D19" s="14"/>
      <c r="E19" s="14"/>
      <c r="F19" s="14"/>
      <c r="G19" s="14"/>
    </row>
    <row r="20" spans="1:7" ht="15" customHeight="1">
      <c r="A20" s="88"/>
      <c r="B20" s="15" t="s">
        <v>18</v>
      </c>
      <c r="C20" s="15" t="s">
        <v>19</v>
      </c>
      <c r="D20" s="15" t="s">
        <v>20</v>
      </c>
      <c r="E20" s="15" t="s">
        <v>21</v>
      </c>
      <c r="F20" s="15" t="s">
        <v>22</v>
      </c>
      <c r="G20" s="15" t="s">
        <v>23</v>
      </c>
    </row>
    <row r="21" spans="1:7" ht="15" customHeight="1">
      <c r="A21" s="88"/>
      <c r="B21" s="121" t="s">
        <v>113</v>
      </c>
      <c r="C21" s="122" t="s">
        <v>24</v>
      </c>
      <c r="D21" s="123">
        <v>4</v>
      </c>
      <c r="E21" s="124" t="s">
        <v>114</v>
      </c>
      <c r="F21" s="94">
        <v>25000</v>
      </c>
      <c r="G21" s="94">
        <f t="shared" ref="G21:G22" si="0">D21*F21</f>
        <v>100000</v>
      </c>
    </row>
    <row r="22" spans="1:7" ht="15" customHeight="1">
      <c r="A22" s="88"/>
      <c r="B22" s="121" t="s">
        <v>78</v>
      </c>
      <c r="C22" s="122" t="s">
        <v>24</v>
      </c>
      <c r="D22" s="123">
        <v>18</v>
      </c>
      <c r="E22" s="124" t="s">
        <v>42</v>
      </c>
      <c r="F22" s="94">
        <v>25000</v>
      </c>
      <c r="G22" s="94">
        <f t="shared" si="0"/>
        <v>450000</v>
      </c>
    </row>
    <row r="23" spans="1:7" ht="15" customHeight="1">
      <c r="A23" s="88"/>
      <c r="B23" s="121" t="s">
        <v>66</v>
      </c>
      <c r="C23" s="122" t="s">
        <v>24</v>
      </c>
      <c r="D23" s="123">
        <v>12</v>
      </c>
      <c r="E23" s="124" t="s">
        <v>115</v>
      </c>
      <c r="F23" s="94">
        <v>25000</v>
      </c>
      <c r="G23" s="94">
        <f>D23*F23</f>
        <v>300000</v>
      </c>
    </row>
    <row r="24" spans="1:7" ht="15" customHeight="1">
      <c r="A24" s="88"/>
      <c r="B24" s="140" t="s">
        <v>68</v>
      </c>
      <c r="C24" s="122" t="s">
        <v>24</v>
      </c>
      <c r="D24" s="123">
        <v>3</v>
      </c>
      <c r="E24" s="124" t="s">
        <v>116</v>
      </c>
      <c r="F24" s="94">
        <v>25000</v>
      </c>
      <c r="G24" s="94">
        <f t="shared" ref="G24:G25" si="1">D24*F24</f>
        <v>75000</v>
      </c>
    </row>
    <row r="25" spans="1:7" ht="15" customHeight="1">
      <c r="A25" s="88"/>
      <c r="B25" s="121" t="s">
        <v>117</v>
      </c>
      <c r="C25" s="122" t="s">
        <v>24</v>
      </c>
      <c r="D25" s="123">
        <v>3</v>
      </c>
      <c r="E25" s="124" t="s">
        <v>116</v>
      </c>
      <c r="F25" s="94">
        <v>25000</v>
      </c>
      <c r="G25" s="94">
        <f t="shared" si="1"/>
        <v>75000</v>
      </c>
    </row>
    <row r="26" spans="1:7" ht="15" customHeight="1">
      <c r="A26" s="88"/>
      <c r="B26" s="121" t="s">
        <v>72</v>
      </c>
      <c r="C26" s="122" t="s">
        <v>24</v>
      </c>
      <c r="D26" s="123">
        <v>30</v>
      </c>
      <c r="E26" s="125" t="s">
        <v>118</v>
      </c>
      <c r="F26" s="94">
        <v>25000</v>
      </c>
      <c r="G26" s="94">
        <f>D26*F26</f>
        <v>750000</v>
      </c>
    </row>
    <row r="27" spans="1:7" ht="15" customHeight="1">
      <c r="A27" s="88"/>
      <c r="B27" s="5" t="s">
        <v>26</v>
      </c>
      <c r="C27" s="6"/>
      <c r="D27" s="6"/>
      <c r="E27" s="6"/>
      <c r="F27" s="7"/>
      <c r="G27" s="89">
        <f>SUM(G21:G26)</f>
        <v>1750000</v>
      </c>
    </row>
    <row r="28" spans="1:7" ht="12" customHeight="1">
      <c r="A28" s="73"/>
      <c r="B28" s="77"/>
      <c r="C28" s="79"/>
      <c r="D28" s="79"/>
      <c r="E28" s="79"/>
      <c r="F28" s="80"/>
      <c r="G28" s="80"/>
    </row>
    <row r="29" spans="1:7" ht="12" customHeight="1">
      <c r="A29" s="83"/>
      <c r="B29" s="17" t="s">
        <v>27</v>
      </c>
      <c r="C29" s="18"/>
      <c r="D29" s="19"/>
      <c r="E29" s="19"/>
      <c r="F29" s="20"/>
      <c r="G29" s="20"/>
    </row>
    <row r="30" spans="1:7" ht="24" customHeight="1">
      <c r="A30" s="83"/>
      <c r="B30" s="21" t="s">
        <v>18</v>
      </c>
      <c r="C30" s="22" t="s">
        <v>19</v>
      </c>
      <c r="D30" s="22" t="s">
        <v>20</v>
      </c>
      <c r="E30" s="21" t="s">
        <v>21</v>
      </c>
      <c r="F30" s="22" t="s">
        <v>22</v>
      </c>
      <c r="G30" s="21" t="s">
        <v>23</v>
      </c>
    </row>
    <row r="31" spans="1:7" ht="12" customHeight="1">
      <c r="A31" s="83"/>
      <c r="B31" s="23"/>
      <c r="C31" s="24"/>
      <c r="D31" s="24"/>
      <c r="E31" s="24"/>
      <c r="F31" s="23"/>
      <c r="G31" s="23"/>
    </row>
    <row r="32" spans="1:7" ht="12" customHeight="1">
      <c r="A32" s="83"/>
      <c r="B32" s="8" t="s">
        <v>28</v>
      </c>
      <c r="C32" s="9"/>
      <c r="D32" s="9"/>
      <c r="E32" s="9"/>
      <c r="F32" s="25"/>
      <c r="G32" s="25"/>
    </row>
    <row r="33" spans="1:11" ht="12" customHeight="1">
      <c r="A33" s="73"/>
      <c r="B33" s="26"/>
      <c r="C33" s="27"/>
      <c r="D33" s="27"/>
      <c r="E33" s="27"/>
      <c r="F33" s="28"/>
      <c r="G33" s="28"/>
    </row>
    <row r="34" spans="1:11" ht="12" customHeight="1">
      <c r="A34" s="83"/>
      <c r="B34" s="17" t="s">
        <v>29</v>
      </c>
      <c r="C34" s="18"/>
      <c r="D34" s="19"/>
      <c r="E34" s="19"/>
      <c r="F34" s="20"/>
      <c r="G34" s="20"/>
    </row>
    <row r="35" spans="1:11" ht="24" customHeight="1">
      <c r="A35" s="83"/>
      <c r="B35" s="29" t="s">
        <v>18</v>
      </c>
      <c r="C35" s="29" t="s">
        <v>19</v>
      </c>
      <c r="D35" s="29" t="s">
        <v>20</v>
      </c>
      <c r="E35" s="29" t="s">
        <v>21</v>
      </c>
      <c r="F35" s="30" t="s">
        <v>22</v>
      </c>
      <c r="G35" s="29" t="s">
        <v>23</v>
      </c>
    </row>
    <row r="36" spans="1:11" ht="12.75">
      <c r="A36" s="88"/>
      <c r="B36" s="126" t="s">
        <v>74</v>
      </c>
      <c r="C36" s="127" t="s">
        <v>30</v>
      </c>
      <c r="D36" s="126">
        <v>0.125</v>
      </c>
      <c r="E36" s="126" t="s">
        <v>42</v>
      </c>
      <c r="F36" s="94">
        <v>280000</v>
      </c>
      <c r="G36" s="94">
        <f>F36*D36</f>
        <v>35000</v>
      </c>
      <c r="I36" s="128"/>
    </row>
    <row r="37" spans="1:11" ht="12.75">
      <c r="A37" s="88"/>
      <c r="B37" s="126" t="s">
        <v>75</v>
      </c>
      <c r="C37" s="127" t="s">
        <v>30</v>
      </c>
      <c r="D37" s="126">
        <v>0.25</v>
      </c>
      <c r="E37" s="126" t="s">
        <v>42</v>
      </c>
      <c r="F37" s="94">
        <v>280000</v>
      </c>
      <c r="G37" s="94">
        <f t="shared" ref="G37:G39" si="2">F37*D37</f>
        <v>70000</v>
      </c>
      <c r="I37" s="128"/>
    </row>
    <row r="38" spans="1:11" ht="12.75" customHeight="1">
      <c r="A38" s="88"/>
      <c r="B38" s="126" t="s">
        <v>69</v>
      </c>
      <c r="C38" s="127" t="s">
        <v>30</v>
      </c>
      <c r="D38" s="126">
        <v>0.125</v>
      </c>
      <c r="E38" s="126" t="s">
        <v>42</v>
      </c>
      <c r="F38" s="94">
        <v>280000</v>
      </c>
      <c r="G38" s="94">
        <f t="shared" si="2"/>
        <v>35000</v>
      </c>
      <c r="I38" s="128"/>
    </row>
    <row r="39" spans="1:11" ht="12.75" customHeight="1">
      <c r="A39" s="88"/>
      <c r="B39" s="126" t="s">
        <v>79</v>
      </c>
      <c r="C39" s="127" t="s">
        <v>30</v>
      </c>
      <c r="D39" s="126">
        <v>0.125</v>
      </c>
      <c r="E39" s="126" t="s">
        <v>42</v>
      </c>
      <c r="F39" s="94">
        <v>280000</v>
      </c>
      <c r="G39" s="94">
        <f t="shared" si="2"/>
        <v>35000</v>
      </c>
      <c r="I39" s="128"/>
    </row>
    <row r="40" spans="1:11" ht="12.75" customHeight="1">
      <c r="A40" s="83"/>
      <c r="B40" s="8" t="s">
        <v>31</v>
      </c>
      <c r="C40" s="9"/>
      <c r="D40" s="9"/>
      <c r="E40" s="9"/>
      <c r="F40" s="25"/>
      <c r="G40" s="90">
        <f>SUM(G36:G39)</f>
        <v>175000</v>
      </c>
    </row>
    <row r="41" spans="1:11" ht="12" customHeight="1">
      <c r="A41" s="73"/>
      <c r="B41" s="26"/>
      <c r="C41" s="27"/>
      <c r="D41" s="27"/>
      <c r="E41" s="27"/>
      <c r="F41" s="28"/>
      <c r="G41" s="28"/>
    </row>
    <row r="42" spans="1:11" ht="12" customHeight="1">
      <c r="A42" s="83"/>
      <c r="B42" s="17" t="s">
        <v>32</v>
      </c>
      <c r="C42" s="18"/>
      <c r="D42" s="19"/>
      <c r="E42" s="19"/>
      <c r="F42" s="20"/>
      <c r="G42" s="20"/>
    </row>
    <row r="43" spans="1:11" ht="24" customHeight="1">
      <c r="A43" s="83"/>
      <c r="B43" s="30" t="s">
        <v>33</v>
      </c>
      <c r="C43" s="30" t="s">
        <v>34</v>
      </c>
      <c r="D43" s="30" t="s">
        <v>35</v>
      </c>
      <c r="E43" s="30" t="s">
        <v>21</v>
      </c>
      <c r="F43" s="30" t="s">
        <v>22</v>
      </c>
      <c r="G43" s="30" t="s">
        <v>23</v>
      </c>
      <c r="K43" s="129"/>
    </row>
    <row r="44" spans="1:11" ht="12.75" customHeight="1">
      <c r="A44" s="88"/>
      <c r="B44" s="91" t="s">
        <v>70</v>
      </c>
      <c r="C44" s="92"/>
      <c r="D44" s="130"/>
      <c r="E44" s="122"/>
      <c r="F44" s="94"/>
      <c r="G44" s="94"/>
      <c r="K44" s="129"/>
    </row>
    <row r="45" spans="1:11" ht="12.75" customHeight="1">
      <c r="A45" s="88"/>
      <c r="B45" s="95" t="s">
        <v>80</v>
      </c>
      <c r="C45" s="92" t="s">
        <v>36</v>
      </c>
      <c r="D45" s="131">
        <v>450</v>
      </c>
      <c r="E45" s="124" t="s">
        <v>81</v>
      </c>
      <c r="F45" s="94">
        <v>1066</v>
      </c>
      <c r="G45" s="94">
        <f t="shared" ref="G45:G65" si="3">D45*F45</f>
        <v>479700</v>
      </c>
    </row>
    <row r="46" spans="1:11" ht="12.75" customHeight="1">
      <c r="A46" s="88"/>
      <c r="B46" s="95" t="s">
        <v>82</v>
      </c>
      <c r="C46" s="92" t="s">
        <v>36</v>
      </c>
      <c r="D46" s="131">
        <v>500</v>
      </c>
      <c r="E46" s="125" t="s">
        <v>81</v>
      </c>
      <c r="F46" s="94">
        <v>1047</v>
      </c>
      <c r="G46" s="94">
        <f t="shared" si="3"/>
        <v>523500</v>
      </c>
    </row>
    <row r="47" spans="1:11" ht="12.75" customHeight="1">
      <c r="A47" s="88"/>
      <c r="B47" s="95" t="s">
        <v>83</v>
      </c>
      <c r="C47" s="92" t="s">
        <v>36</v>
      </c>
      <c r="D47" s="131">
        <v>200</v>
      </c>
      <c r="E47" s="125" t="s">
        <v>84</v>
      </c>
      <c r="F47" s="94">
        <v>1499</v>
      </c>
      <c r="G47" s="94">
        <f t="shared" si="3"/>
        <v>299800</v>
      </c>
    </row>
    <row r="48" spans="1:11" ht="12.75" customHeight="1">
      <c r="A48" s="88"/>
      <c r="B48" s="91" t="s">
        <v>85</v>
      </c>
      <c r="C48" s="92"/>
      <c r="D48" s="93"/>
      <c r="E48" s="125"/>
      <c r="F48" s="94"/>
      <c r="G48" s="94"/>
    </row>
    <row r="49" spans="1:7" ht="12.75" customHeight="1">
      <c r="A49" s="88"/>
      <c r="B49" s="126" t="s">
        <v>86</v>
      </c>
      <c r="C49" s="127" t="s">
        <v>36</v>
      </c>
      <c r="D49" s="126">
        <v>1.5</v>
      </c>
      <c r="E49" s="132" t="s">
        <v>37</v>
      </c>
      <c r="F49" s="142">
        <v>38736</v>
      </c>
      <c r="G49" s="94">
        <f t="shared" si="3"/>
        <v>58104</v>
      </c>
    </row>
    <row r="50" spans="1:7" ht="12.75" customHeight="1">
      <c r="A50" s="88"/>
      <c r="B50" s="126" t="s">
        <v>87</v>
      </c>
      <c r="C50" s="127" t="s">
        <v>73</v>
      </c>
      <c r="D50" s="126">
        <v>1</v>
      </c>
      <c r="E50" s="132" t="s">
        <v>88</v>
      </c>
      <c r="F50" s="142">
        <v>37815</v>
      </c>
      <c r="G50" s="94">
        <f t="shared" si="3"/>
        <v>37815</v>
      </c>
    </row>
    <row r="51" spans="1:7" ht="12.75" customHeight="1">
      <c r="A51" s="88"/>
      <c r="B51" s="91" t="s">
        <v>71</v>
      </c>
      <c r="C51" s="127"/>
      <c r="D51" s="126"/>
      <c r="E51" s="132"/>
      <c r="F51" s="94"/>
      <c r="G51" s="126"/>
    </row>
    <row r="52" spans="1:7" ht="12.75" customHeight="1">
      <c r="A52" s="88"/>
      <c r="B52" s="126" t="s">
        <v>89</v>
      </c>
      <c r="C52" s="127" t="s">
        <v>73</v>
      </c>
      <c r="D52" s="126">
        <v>5</v>
      </c>
      <c r="E52" s="132" t="s">
        <v>90</v>
      </c>
      <c r="F52" s="142">
        <v>16780</v>
      </c>
      <c r="G52" s="94">
        <f t="shared" si="3"/>
        <v>83900</v>
      </c>
    </row>
    <row r="53" spans="1:7" ht="12.75" customHeight="1">
      <c r="A53" s="88"/>
      <c r="B53" s="126" t="s">
        <v>91</v>
      </c>
      <c r="C53" s="127" t="s">
        <v>36</v>
      </c>
      <c r="D53" s="126">
        <v>2</v>
      </c>
      <c r="E53" s="132" t="s">
        <v>92</v>
      </c>
      <c r="F53" s="142">
        <v>36770</v>
      </c>
      <c r="G53" s="94">
        <f t="shared" si="3"/>
        <v>73540</v>
      </c>
    </row>
    <row r="54" spans="1:7" ht="12.75" customHeight="1">
      <c r="A54" s="88"/>
      <c r="B54" s="133" t="s">
        <v>93</v>
      </c>
      <c r="C54" s="127"/>
      <c r="D54" s="126"/>
      <c r="E54" s="132"/>
      <c r="F54" s="94"/>
      <c r="G54" s="126"/>
    </row>
    <row r="55" spans="1:7" ht="12.75" customHeight="1">
      <c r="A55" s="88"/>
      <c r="B55" s="126" t="s">
        <v>94</v>
      </c>
      <c r="C55" s="127" t="s">
        <v>36</v>
      </c>
      <c r="D55" s="126">
        <v>1</v>
      </c>
      <c r="E55" s="132" t="s">
        <v>41</v>
      </c>
      <c r="F55" s="142">
        <v>123640</v>
      </c>
      <c r="G55" s="94">
        <f t="shared" si="3"/>
        <v>123640</v>
      </c>
    </row>
    <row r="56" spans="1:7" ht="12.75" customHeight="1">
      <c r="A56" s="88"/>
      <c r="B56" s="126" t="s">
        <v>95</v>
      </c>
      <c r="C56" s="127" t="s">
        <v>73</v>
      </c>
      <c r="D56" s="126">
        <v>2</v>
      </c>
      <c r="E56" s="132" t="s">
        <v>96</v>
      </c>
      <c r="F56" s="142">
        <v>41990</v>
      </c>
      <c r="G56" s="94">
        <f t="shared" si="3"/>
        <v>83980</v>
      </c>
    </row>
    <row r="57" spans="1:7" ht="12.75" customHeight="1">
      <c r="A57" s="88"/>
      <c r="B57" s="133" t="s">
        <v>97</v>
      </c>
      <c r="C57" s="127"/>
      <c r="D57" s="126"/>
      <c r="E57" s="132"/>
      <c r="F57" s="94"/>
      <c r="G57" s="126"/>
    </row>
    <row r="58" spans="1:7" ht="12.75" customHeight="1">
      <c r="A58" s="88"/>
      <c r="B58" s="126" t="s">
        <v>98</v>
      </c>
      <c r="C58" s="127" t="s">
        <v>73</v>
      </c>
      <c r="D58" s="126">
        <v>2</v>
      </c>
      <c r="E58" s="132" t="s">
        <v>99</v>
      </c>
      <c r="F58" s="142">
        <v>13170</v>
      </c>
      <c r="G58" s="94">
        <f t="shared" si="3"/>
        <v>26340</v>
      </c>
    </row>
    <row r="59" spans="1:7" ht="12.75" customHeight="1">
      <c r="A59" s="88"/>
      <c r="B59" s="133" t="s">
        <v>100</v>
      </c>
      <c r="C59" s="127"/>
      <c r="D59" s="126"/>
      <c r="E59" s="132"/>
      <c r="F59" s="94"/>
      <c r="G59" s="126"/>
    </row>
    <row r="60" spans="1:7" ht="12.75" customHeight="1">
      <c r="A60" s="88"/>
      <c r="B60" s="126" t="s">
        <v>101</v>
      </c>
      <c r="C60" s="127" t="s">
        <v>73</v>
      </c>
      <c r="D60" s="126">
        <v>2</v>
      </c>
      <c r="E60" s="132" t="s">
        <v>102</v>
      </c>
      <c r="F60" s="142">
        <v>34040</v>
      </c>
      <c r="G60" s="94">
        <f t="shared" si="3"/>
        <v>68080</v>
      </c>
    </row>
    <row r="61" spans="1:7" ht="12.75" customHeight="1">
      <c r="A61" s="88"/>
      <c r="B61" s="133" t="s">
        <v>103</v>
      </c>
      <c r="C61" s="127"/>
      <c r="D61" s="126"/>
      <c r="E61" s="132"/>
      <c r="F61" s="94"/>
      <c r="G61" s="126"/>
    </row>
    <row r="62" spans="1:7" ht="12.75" customHeight="1">
      <c r="A62" s="88"/>
      <c r="B62" s="126" t="s">
        <v>104</v>
      </c>
      <c r="C62" s="127" t="s">
        <v>73</v>
      </c>
      <c r="D62" s="126">
        <v>2</v>
      </c>
      <c r="E62" s="132" t="s">
        <v>105</v>
      </c>
      <c r="F62" s="142">
        <v>7404</v>
      </c>
      <c r="G62" s="94">
        <f t="shared" si="3"/>
        <v>14808</v>
      </c>
    </row>
    <row r="63" spans="1:7" ht="12.75" customHeight="1">
      <c r="A63" s="88"/>
      <c r="B63" s="91" t="s">
        <v>39</v>
      </c>
      <c r="C63" s="134"/>
      <c r="D63" s="122"/>
      <c r="E63" s="125"/>
      <c r="F63" s="94"/>
      <c r="G63" s="94"/>
    </row>
    <row r="64" spans="1:7" ht="12.75" customHeight="1">
      <c r="A64" s="88"/>
      <c r="B64" s="95" t="s">
        <v>106</v>
      </c>
      <c r="C64" s="92" t="s">
        <v>73</v>
      </c>
      <c r="D64" s="135">
        <v>2</v>
      </c>
      <c r="E64" s="125" t="s">
        <v>92</v>
      </c>
      <c r="F64" s="142">
        <v>95000</v>
      </c>
      <c r="G64" s="94">
        <f t="shared" si="3"/>
        <v>190000</v>
      </c>
    </row>
    <row r="65" spans="1:8" ht="12.75" customHeight="1">
      <c r="A65" s="88"/>
      <c r="B65" s="95" t="s">
        <v>122</v>
      </c>
      <c r="C65" s="143" t="s">
        <v>124</v>
      </c>
      <c r="D65" s="144">
        <v>120</v>
      </c>
      <c r="E65" s="124" t="s">
        <v>81</v>
      </c>
      <c r="F65" s="94">
        <v>18000</v>
      </c>
      <c r="G65" s="94">
        <f t="shared" si="3"/>
        <v>2160000</v>
      </c>
    </row>
    <row r="66" spans="1:8" ht="13.5" customHeight="1">
      <c r="A66" s="83"/>
      <c r="B66" s="8" t="s">
        <v>38</v>
      </c>
      <c r="C66" s="9"/>
      <c r="D66" s="9"/>
      <c r="E66" s="9"/>
      <c r="F66" s="25"/>
      <c r="G66" s="90">
        <f>SUM(G44:G65)</f>
        <v>4223207</v>
      </c>
    </row>
    <row r="67" spans="1:8" ht="12" customHeight="1">
      <c r="A67" s="73"/>
      <c r="B67" s="26"/>
      <c r="C67" s="27"/>
      <c r="D67" s="27"/>
      <c r="E67" s="96"/>
      <c r="F67" s="28"/>
      <c r="G67" s="28"/>
    </row>
    <row r="68" spans="1:8" ht="12" customHeight="1">
      <c r="A68" s="83"/>
      <c r="B68" s="17" t="s">
        <v>39</v>
      </c>
      <c r="C68" s="18"/>
      <c r="D68" s="19"/>
      <c r="E68" s="19"/>
      <c r="F68" s="20"/>
      <c r="G68" s="20"/>
    </row>
    <row r="69" spans="1:8" ht="24" customHeight="1">
      <c r="A69" s="83"/>
      <c r="B69" s="29" t="s">
        <v>40</v>
      </c>
      <c r="C69" s="30" t="s">
        <v>34</v>
      </c>
      <c r="D69" s="30" t="s">
        <v>35</v>
      </c>
      <c r="E69" s="29" t="s">
        <v>21</v>
      </c>
      <c r="F69" s="30" t="s">
        <v>22</v>
      </c>
      <c r="G69" s="29" t="s">
        <v>23</v>
      </c>
    </row>
    <row r="70" spans="1:8" ht="12.75" customHeight="1">
      <c r="A70" s="88"/>
      <c r="B70" s="81"/>
      <c r="C70" s="97"/>
      <c r="D70" s="98"/>
      <c r="E70" s="4"/>
      <c r="F70" s="99"/>
      <c r="G70" s="98"/>
    </row>
    <row r="71" spans="1:8" ht="19.5" customHeight="1">
      <c r="A71" s="88"/>
      <c r="B71" s="100" t="s">
        <v>67</v>
      </c>
      <c r="C71" s="101"/>
      <c r="D71" s="98"/>
      <c r="E71" s="102"/>
      <c r="F71" s="99"/>
      <c r="G71" s="98"/>
    </row>
    <row r="72" spans="1:8" ht="13.5" customHeight="1">
      <c r="A72" s="83"/>
      <c r="B72" s="103" t="s">
        <v>43</v>
      </c>
      <c r="C72" s="104"/>
      <c r="D72" s="104"/>
      <c r="E72" s="104"/>
      <c r="F72" s="105"/>
      <c r="G72" s="106">
        <f>SUM(G70)</f>
        <v>0</v>
      </c>
    </row>
    <row r="73" spans="1:8" ht="12" customHeight="1">
      <c r="A73" s="73"/>
      <c r="B73" s="31"/>
      <c r="C73" s="31"/>
      <c r="D73" s="31"/>
      <c r="E73" s="31"/>
      <c r="F73" s="32"/>
      <c r="G73" s="32"/>
    </row>
    <row r="74" spans="1:8" ht="12" customHeight="1">
      <c r="A74" s="107"/>
      <c r="B74" s="33" t="s">
        <v>44</v>
      </c>
      <c r="C74" s="34"/>
      <c r="D74" s="34"/>
      <c r="E74" s="34"/>
      <c r="F74" s="34"/>
      <c r="G74" s="35">
        <f>G27+G40+G66+G72</f>
        <v>6148207</v>
      </c>
    </row>
    <row r="75" spans="1:8" ht="12" customHeight="1">
      <c r="A75" s="107"/>
      <c r="B75" s="36" t="s">
        <v>45</v>
      </c>
      <c r="C75" s="37"/>
      <c r="D75" s="37"/>
      <c r="E75" s="37"/>
      <c r="F75" s="37"/>
      <c r="G75" s="38">
        <f>G74*0.05</f>
        <v>307410.35000000003</v>
      </c>
    </row>
    <row r="76" spans="1:8" ht="12" customHeight="1">
      <c r="A76" s="107"/>
      <c r="B76" s="39" t="s">
        <v>46</v>
      </c>
      <c r="C76" s="40"/>
      <c r="D76" s="40"/>
      <c r="E76" s="40"/>
      <c r="F76" s="40"/>
      <c r="G76" s="41">
        <f>G75+G74</f>
        <v>6455617.3499999996</v>
      </c>
      <c r="H76" s="145"/>
    </row>
    <row r="77" spans="1:8" ht="12" customHeight="1">
      <c r="A77" s="107"/>
      <c r="B77" s="36" t="s">
        <v>47</v>
      </c>
      <c r="C77" s="37"/>
      <c r="D77" s="37"/>
      <c r="E77" s="37"/>
      <c r="F77" s="37"/>
      <c r="G77" s="38">
        <f>G12</f>
        <v>9600000</v>
      </c>
    </row>
    <row r="78" spans="1:8" ht="12" customHeight="1">
      <c r="A78" s="107"/>
      <c r="B78" s="42" t="s">
        <v>48</v>
      </c>
      <c r="C78" s="43"/>
      <c r="D78" s="43"/>
      <c r="E78" s="43"/>
      <c r="F78" s="43"/>
      <c r="G78" s="108">
        <f>G77-G76</f>
        <v>3144382.6500000004</v>
      </c>
    </row>
    <row r="79" spans="1:8" ht="12" customHeight="1">
      <c r="A79" s="107"/>
      <c r="B79" s="44" t="s">
        <v>49</v>
      </c>
      <c r="C79" s="45"/>
      <c r="D79" s="45"/>
      <c r="E79" s="45"/>
      <c r="F79" s="45"/>
      <c r="G79" s="109"/>
    </row>
    <row r="80" spans="1:8" ht="12.75" customHeight="1" thickBot="1">
      <c r="A80" s="107"/>
      <c r="B80" s="46"/>
      <c r="C80" s="45"/>
      <c r="D80" s="45"/>
      <c r="E80" s="45"/>
      <c r="F80" s="45"/>
      <c r="G80" s="109"/>
    </row>
    <row r="81" spans="1:7" ht="12" customHeight="1">
      <c r="A81" s="107"/>
      <c r="B81" s="47" t="s">
        <v>50</v>
      </c>
      <c r="C81" s="48"/>
      <c r="D81" s="48"/>
      <c r="E81" s="48"/>
      <c r="F81" s="49"/>
      <c r="G81" s="109"/>
    </row>
    <row r="82" spans="1:7" ht="12" customHeight="1">
      <c r="A82" s="107"/>
      <c r="B82" s="50" t="s">
        <v>51</v>
      </c>
      <c r="C82" s="51"/>
      <c r="D82" s="51"/>
      <c r="E82" s="51"/>
      <c r="F82" s="52"/>
      <c r="G82" s="109"/>
    </row>
    <row r="83" spans="1:7" ht="12" customHeight="1">
      <c r="A83" s="107"/>
      <c r="B83" s="50" t="s">
        <v>52</v>
      </c>
      <c r="C83" s="51"/>
      <c r="D83" s="51"/>
      <c r="E83" s="51"/>
      <c r="F83" s="52"/>
      <c r="G83" s="109"/>
    </row>
    <row r="84" spans="1:7" ht="12" customHeight="1">
      <c r="A84" s="107"/>
      <c r="B84" s="50" t="s">
        <v>53</v>
      </c>
      <c r="C84" s="51"/>
      <c r="D84" s="51"/>
      <c r="E84" s="51"/>
      <c r="F84" s="52"/>
      <c r="G84" s="109"/>
    </row>
    <row r="85" spans="1:7" ht="12" customHeight="1">
      <c r="A85" s="107"/>
      <c r="B85" s="50" t="s">
        <v>54</v>
      </c>
      <c r="C85" s="51"/>
      <c r="D85" s="51"/>
      <c r="E85" s="51"/>
      <c r="F85" s="52"/>
      <c r="G85" s="109"/>
    </row>
    <row r="86" spans="1:7" ht="12" customHeight="1">
      <c r="A86" s="107"/>
      <c r="B86" s="50" t="s">
        <v>55</v>
      </c>
      <c r="C86" s="51"/>
      <c r="D86" s="51"/>
      <c r="E86" s="51"/>
      <c r="F86" s="52"/>
      <c r="G86" s="109"/>
    </row>
    <row r="87" spans="1:7" ht="12.75" customHeight="1" thickBot="1">
      <c r="A87" s="107"/>
      <c r="B87" s="53" t="s">
        <v>56</v>
      </c>
      <c r="C87" s="54"/>
      <c r="D87" s="54"/>
      <c r="E87" s="54"/>
      <c r="F87" s="55"/>
      <c r="G87" s="109"/>
    </row>
    <row r="88" spans="1:7" ht="12.75" customHeight="1">
      <c r="A88" s="107"/>
      <c r="B88" s="46"/>
      <c r="C88" s="51"/>
      <c r="D88" s="51"/>
      <c r="E88" s="51"/>
      <c r="F88" s="51"/>
      <c r="G88" s="109"/>
    </row>
    <row r="89" spans="1:7" ht="15" customHeight="1" thickBot="1">
      <c r="A89" s="107"/>
      <c r="B89" s="148" t="s">
        <v>57</v>
      </c>
      <c r="C89" s="149"/>
      <c r="D89" s="56"/>
      <c r="E89" s="57"/>
      <c r="F89" s="57"/>
      <c r="G89" s="109"/>
    </row>
    <row r="90" spans="1:7" ht="12" customHeight="1">
      <c r="A90" s="107"/>
      <c r="B90" s="58" t="s">
        <v>40</v>
      </c>
      <c r="C90" s="110" t="s">
        <v>107</v>
      </c>
      <c r="D90" s="111" t="s">
        <v>58</v>
      </c>
      <c r="E90" s="57"/>
      <c r="F90" s="57"/>
      <c r="G90" s="109"/>
    </row>
    <row r="91" spans="1:7" ht="12" customHeight="1">
      <c r="A91" s="107"/>
      <c r="B91" s="59" t="s">
        <v>59</v>
      </c>
      <c r="C91" s="60">
        <f>G27</f>
        <v>1750000</v>
      </c>
      <c r="D91" s="61">
        <f>(C91/C97)</f>
        <v>0.27108174247657352</v>
      </c>
      <c r="E91" s="57"/>
      <c r="F91" s="57"/>
      <c r="G91" s="109"/>
    </row>
    <row r="92" spans="1:7" ht="12" customHeight="1">
      <c r="A92" s="107"/>
      <c r="B92" s="59" t="s">
        <v>60</v>
      </c>
      <c r="C92" s="112">
        <v>0</v>
      </c>
      <c r="D92" s="61">
        <v>0</v>
      </c>
      <c r="E92" s="57"/>
      <c r="F92" s="57"/>
      <c r="G92" s="109"/>
    </row>
    <row r="93" spans="1:7" ht="12" customHeight="1">
      <c r="A93" s="107"/>
      <c r="B93" s="59" t="s">
        <v>61</v>
      </c>
      <c r="C93" s="60">
        <f>G40</f>
        <v>175000</v>
      </c>
      <c r="D93" s="61">
        <f>(C93/C97)</f>
        <v>2.7108174247657355E-2</v>
      </c>
      <c r="E93" s="57"/>
      <c r="F93" s="57"/>
      <c r="G93" s="109"/>
    </row>
    <row r="94" spans="1:7" ht="12" customHeight="1">
      <c r="A94" s="107"/>
      <c r="B94" s="59" t="s">
        <v>33</v>
      </c>
      <c r="C94" s="60">
        <f>G66</f>
        <v>4223207</v>
      </c>
      <c r="D94" s="61">
        <f>(C94/C97)</f>
        <v>0.65419103565672154</v>
      </c>
      <c r="E94" s="57"/>
      <c r="F94" s="57"/>
      <c r="G94" s="109"/>
    </row>
    <row r="95" spans="1:7" ht="12" customHeight="1">
      <c r="A95" s="107"/>
      <c r="B95" s="59" t="s">
        <v>62</v>
      </c>
      <c r="C95" s="62"/>
      <c r="D95" s="61">
        <f>(C95/C97)</f>
        <v>0</v>
      </c>
      <c r="E95" s="63"/>
      <c r="F95" s="63"/>
      <c r="G95" s="109"/>
    </row>
    <row r="96" spans="1:7" ht="12" customHeight="1">
      <c r="A96" s="107"/>
      <c r="B96" s="59" t="s">
        <v>63</v>
      </c>
      <c r="C96" s="62">
        <f>G75</f>
        <v>307410.35000000003</v>
      </c>
      <c r="D96" s="61">
        <f>(C96/C97)</f>
        <v>4.761904761904763E-2</v>
      </c>
      <c r="E96" s="63"/>
      <c r="F96" s="63"/>
      <c r="G96" s="109"/>
    </row>
    <row r="97" spans="1:7" ht="12.75" customHeight="1" thickBot="1">
      <c r="A97" s="107"/>
      <c r="B97" s="64" t="s">
        <v>64</v>
      </c>
      <c r="C97" s="65">
        <f>SUM(C91:C96)</f>
        <v>6455617.3499999996</v>
      </c>
      <c r="D97" s="66">
        <f>SUM(D91:D96)</f>
        <v>1</v>
      </c>
      <c r="E97" s="63"/>
      <c r="F97" s="63"/>
      <c r="G97" s="109"/>
    </row>
    <row r="98" spans="1:7" ht="12" customHeight="1">
      <c r="A98" s="107"/>
      <c r="B98" s="46"/>
      <c r="C98" s="45"/>
      <c r="D98" s="45"/>
      <c r="E98" s="45"/>
      <c r="F98" s="45"/>
      <c r="G98" s="109"/>
    </row>
    <row r="99" spans="1:7" ht="12.75" customHeight="1">
      <c r="A99" s="107"/>
      <c r="B99" s="16"/>
      <c r="C99" s="45"/>
      <c r="D99" s="45"/>
      <c r="E99" s="45"/>
      <c r="F99" s="45"/>
      <c r="G99" s="109"/>
    </row>
    <row r="100" spans="1:7" ht="12" customHeight="1" thickBot="1">
      <c r="A100" s="113"/>
      <c r="B100" s="114"/>
      <c r="C100" s="115" t="s">
        <v>119</v>
      </c>
      <c r="D100" s="116"/>
      <c r="E100" s="117"/>
      <c r="F100" s="118"/>
      <c r="G100" s="109"/>
    </row>
    <row r="101" spans="1:7" ht="12" customHeight="1">
      <c r="A101" s="107"/>
      <c r="B101" s="67" t="s">
        <v>120</v>
      </c>
      <c r="C101" s="136">
        <v>70000</v>
      </c>
      <c r="D101" s="136">
        <v>80000</v>
      </c>
      <c r="E101" s="137">
        <v>85000</v>
      </c>
      <c r="F101" s="68"/>
      <c r="G101" s="119"/>
    </row>
    <row r="102" spans="1:7" ht="12.75" customHeight="1" thickBot="1">
      <c r="A102" s="107"/>
      <c r="B102" s="64" t="s">
        <v>121</v>
      </c>
      <c r="C102" s="138">
        <f>(G76/C101)</f>
        <v>92.22310499999999</v>
      </c>
      <c r="D102" s="138">
        <f>(G76/D101)</f>
        <v>80.695216875</v>
      </c>
      <c r="E102" s="139">
        <f>(G76/E101)</f>
        <v>75.948439411764696</v>
      </c>
      <c r="F102" s="68"/>
      <c r="G102" s="119"/>
    </row>
    <row r="103" spans="1:7" ht="15.6" customHeight="1">
      <c r="A103" s="107"/>
      <c r="B103" s="44" t="s">
        <v>65</v>
      </c>
      <c r="C103" s="51"/>
      <c r="D103" s="51"/>
      <c r="E103" s="51"/>
      <c r="F103" s="51"/>
      <c r="G103" s="51"/>
    </row>
  </sheetData>
  <mergeCells count="8">
    <mergeCell ref="B17:G17"/>
    <mergeCell ref="B89:C89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6FB330-2E6C-4BE1-8F6B-77DB3C1926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81C686-E065-4E69-8D96-6E91B40CFFF4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bea4a5c6-dd9c-492d-ab53-e1e14423e944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10b82782-c0f5-416e-ae65-72e3340045c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275FCA4-3D6C-4207-8E08-2B1B5EE26C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Cebolla Temprana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Veas Ledezma</dc:creator>
  <cp:keywords/>
  <dc:description/>
  <cp:lastModifiedBy>Valenzuela Pulgar Carolina Mónica</cp:lastModifiedBy>
  <cp:revision/>
  <cp:lastPrinted>2022-12-21T15:05:54Z</cp:lastPrinted>
  <dcterms:created xsi:type="dcterms:W3CDTF">2020-11-27T12:49:26Z</dcterms:created>
  <dcterms:modified xsi:type="dcterms:W3CDTF">2023-03-30T19:36:08Z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