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19200" windowHeight="10095"/>
  </bookViews>
  <sheets>
    <sheet name="CEBOLLA TEMPR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83" i="1" l="1"/>
  <c r="F57" i="1" l="1"/>
  <c r="F56" i="1"/>
  <c r="F65" i="1"/>
  <c r="F58" i="1"/>
  <c r="F55" i="1"/>
  <c r="F59" i="1"/>
  <c r="F60" i="1"/>
  <c r="F62" i="1"/>
  <c r="F63" i="1"/>
  <c r="F64" i="1"/>
  <c r="F67" i="1"/>
  <c r="F68" i="1"/>
  <c r="F69" i="1"/>
  <c r="F70" i="1"/>
  <c r="F72" i="1"/>
  <c r="F73" i="1"/>
  <c r="F74" i="1"/>
  <c r="F75" i="1"/>
  <c r="F77" i="1"/>
  <c r="F22" i="1" l="1"/>
  <c r="F23" i="1"/>
  <c r="F24" i="1"/>
  <c r="F25" i="1"/>
  <c r="F26" i="1"/>
  <c r="F27" i="1"/>
  <c r="F28" i="1"/>
  <c r="F29" i="1"/>
  <c r="F30" i="1"/>
  <c r="F31" i="1"/>
  <c r="F32" i="1"/>
  <c r="F21" i="1"/>
  <c r="F82" i="1" l="1"/>
  <c r="F84" i="1" s="1"/>
  <c r="F54" i="1" l="1"/>
  <c r="F78" i="1" s="1"/>
  <c r="F43" i="1"/>
  <c r="F44" i="1"/>
  <c r="F45" i="1"/>
  <c r="F46" i="1"/>
  <c r="F47" i="1"/>
  <c r="F48" i="1"/>
  <c r="F49" i="1"/>
  <c r="F42" i="1"/>
  <c r="C113" i="1"/>
  <c r="F50" i="1" l="1"/>
  <c r="B105" i="1" s="1"/>
  <c r="F38" i="1"/>
  <c r="B107" i="1"/>
  <c r="F89" i="1"/>
  <c r="F33" i="1" l="1"/>
  <c r="B103" i="1" s="1"/>
  <c r="B106" i="1"/>
  <c r="F86" i="1" l="1"/>
  <c r="F87" i="1" s="1"/>
  <c r="F88" i="1" l="1"/>
  <c r="C114" i="1" s="1"/>
  <c r="B108" i="1"/>
  <c r="D114" i="1" l="1"/>
  <c r="B114" i="1"/>
  <c r="F90" i="1"/>
  <c r="B109" i="1"/>
  <c r="C106" i="1" l="1"/>
  <c r="C103" i="1"/>
  <c r="C105" i="1"/>
  <c r="C107" i="1"/>
  <c r="C108" i="1"/>
  <c r="C109" i="1" l="1"/>
</calcChain>
</file>

<file path=xl/sharedStrings.xml><?xml version="1.0" encoding="utf-8"?>
<sst xmlns="http://schemas.openxmlformats.org/spreadsheetml/2006/main" count="236" uniqueCount="143">
  <si>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</si>
  <si>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</si>
  <si>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</si>
  <si>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</si>
  <si>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</si>
  <si>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</si>
  <si>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</si>
  <si>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</si>
  <si>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</si>
  <si>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</si>
  <si>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</si>
  <si>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</si>
  <si>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</si>
  <si>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</si>
  <si>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</si>
  <si>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</si>
  <si>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</si>
  <si>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</si>
  <si>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</si>
  <si>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</si>
  <si>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</si>
  <si>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</si>
  <si>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</si>
  <si>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</si>
  <si>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</si>
  <si>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</si>
  <si>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</si>
  <si>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</si>
  <si>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</si>
  <si>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</si>
  <si>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</si>
  <si>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</si>
  <si>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</si>
  <si>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</si>
  <si>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</si>
  <si>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</si>
  <si>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</si>
  <si>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</si>
  <si>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</si>
  <si>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</si>
  <si>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</si>
  <si>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</si>
  <si>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</si>
  <si>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</si>
  <si>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</si>
  <si>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</si>
  <si>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</si>
  <si>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</si>
  <si>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</si>
  <si>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</si>
  <si>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</si>
  <si>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</si>
  <si>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</si>
  <si>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</si>
  <si>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</si>
  <si>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</si>
  <si>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</si>
  <si>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</si>
  <si>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</si>
  <si>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</si>
  <si>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</si>
  <si>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</si>
  <si>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TEMPRANA</t>
  </si>
  <si>
    <t>PASCUINA</t>
  </si>
  <si>
    <t>MEDIO</t>
  </si>
  <si>
    <t>METROPOLITANA</t>
  </si>
  <si>
    <t>NORTE</t>
  </si>
  <si>
    <t>MERCADO INTERNO</t>
  </si>
  <si>
    <t>NO HAY</t>
  </si>
  <si>
    <t>RENDIMIENTO (unidades/has.)</t>
  </si>
  <si>
    <t>PRECIO ESPERADO ($/unidades)</t>
  </si>
  <si>
    <t>Rendimiento (unidades/hà)</t>
  </si>
  <si>
    <t>Costo unitario ($/ubidades) (*)</t>
  </si>
  <si>
    <t>ESCENARIOS COSTO UNITARIO  ($/unidades)</t>
  </si>
  <si>
    <t>Paleo acequia</t>
  </si>
  <si>
    <t>Ago-Sep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</si>
  <si>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</si>
  <si>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</si>
  <si>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</si>
  <si>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</si>
  <si>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</si>
  <si>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</si>
  <si>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Oct-Nov</t>
  </si>
  <si>
    <t>Melgadura</t>
  </si>
  <si>
    <t>Limpia cultivadora</t>
  </si>
  <si>
    <t>Riegos (3)</t>
  </si>
  <si>
    <t xml:space="preserve"> 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</si>
  <si>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</si>
  <si>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</si>
  <si>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</si>
  <si>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</si>
  <si>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</si>
  <si>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Acequiadura</t>
  </si>
  <si>
    <t>Urea</t>
  </si>
  <si>
    <t>Ago-Sep-Oct</t>
  </si>
  <si>
    <t>Sep-Dic</t>
  </si>
  <si>
    <t>Lt</t>
  </si>
  <si>
    <t>Sept</t>
  </si>
  <si>
    <t>Dic</t>
  </si>
  <si>
    <t>May- Nov</t>
  </si>
  <si>
    <t>Kg</t>
  </si>
  <si>
    <t>SEMILLAS</t>
  </si>
  <si>
    <t>FUNGICIDAS</t>
  </si>
  <si>
    <t>INSECTICIDAS</t>
  </si>
  <si>
    <t>Forum</t>
  </si>
  <si>
    <t>Consento</t>
  </si>
  <si>
    <t>Gladiador</t>
  </si>
  <si>
    <t>Engeo</t>
  </si>
  <si>
    <t>Orthene</t>
  </si>
  <si>
    <t>Nitrato potasio</t>
  </si>
  <si>
    <t>BIOESTIMULANTES</t>
  </si>
  <si>
    <t>Kelpak</t>
  </si>
  <si>
    <t>ADHERENTES</t>
  </si>
  <si>
    <t>Silwet</t>
  </si>
  <si>
    <t>Jun-Ago</t>
  </si>
  <si>
    <t>Mar</t>
  </si>
  <si>
    <t>Jun-Oct</t>
  </si>
  <si>
    <t>Abr-Oct</t>
  </si>
  <si>
    <t>Jun</t>
  </si>
  <si>
    <t>Jun-Jul</t>
  </si>
  <si>
    <t>Abr- Jun - Jul</t>
  </si>
  <si>
    <t>Jul</t>
  </si>
  <si>
    <t>Jun-Dic</t>
  </si>
  <si>
    <t>Ridomil Gold MZ</t>
  </si>
  <si>
    <t>Manzate</t>
  </si>
  <si>
    <t>Tango</t>
  </si>
  <si>
    <t>Minecto Pro</t>
  </si>
  <si>
    <t>Centurión</t>
  </si>
  <si>
    <t xml:space="preserve">u </t>
  </si>
  <si>
    <t>Ago-Dic</t>
  </si>
  <si>
    <t xml:space="preserve">Agua de pozo comunitario </t>
  </si>
  <si>
    <t>Nov- Ene</t>
  </si>
  <si>
    <t>Nov-Dic-Ene</t>
  </si>
  <si>
    <t xml:space="preserve">Jun </t>
  </si>
  <si>
    <t>Jul-Nov</t>
  </si>
  <si>
    <t xml:space="preserve">May </t>
  </si>
  <si>
    <t>May</t>
  </si>
  <si>
    <t>Spectro</t>
  </si>
  <si>
    <t>Transporte a mercadoi mayorista</t>
  </si>
  <si>
    <t xml:space="preserve">Fosfato diamonico </t>
  </si>
  <si>
    <t>Prodigio 600sc</t>
  </si>
  <si>
    <t>TODAS</t>
  </si>
  <si>
    <t>MARZO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</si>
</sst>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18" fillId="0" borderId="17"/>
    <xf numFmtId="166" fontId="18" fillId="0" borderId="17" applyFont="0" applyFill="0" applyBorder="0" applyAlignment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4" fillId="6" borderId="17" xfId="0" applyFont="1" applyFill="1" applyBorder="1" applyAlignment="1"/>
    <xf numFmtId="49" fontId="12" fillId="7" borderId="18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6" fillId="2" borderId="17" xfId="0" applyNumberFormat="1" applyFont="1" applyFill="1" applyBorder="1" applyAlignment="1">
      <alignment vertical="center"/>
    </xf>
    <xf numFmtId="0" fontId="14" fillId="2" borderId="17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19" xfId="0" applyNumberFormat="1" applyFont="1" applyFill="1" applyBorder="1" applyAlignment="1">
      <alignment vertical="center"/>
    </xf>
    <xf numFmtId="49" fontId="14" fillId="7" borderId="20" xfId="0" applyNumberFormat="1" applyFont="1" applyFill="1" applyBorder="1" applyAlignment="1"/>
    <xf numFmtId="49" fontId="12" fillId="2" borderId="21" xfId="0" applyNumberFormat="1" applyFont="1" applyFill="1" applyBorder="1" applyAlignment="1">
      <alignment vertical="center"/>
    </xf>
    <xf numFmtId="9" fontId="14" fillId="2" borderId="22" xfId="0" applyNumberFormat="1" applyFont="1" applyFill="1" applyBorder="1" applyAlignment="1"/>
    <xf numFmtId="49" fontId="12" fillId="7" borderId="23" xfId="0" applyNumberFormat="1" applyFont="1" applyFill="1" applyBorder="1" applyAlignment="1">
      <alignment vertical="center"/>
    </xf>
    <xf numFmtId="165" fontId="12" fillId="7" borderId="24" xfId="0" applyNumberFormat="1" applyFont="1" applyFill="1" applyBorder="1" applyAlignment="1">
      <alignment vertical="center"/>
    </xf>
    <xf numFmtId="9" fontId="12" fillId="7" borderId="25" xfId="0" applyNumberFormat="1" applyFont="1" applyFill="1" applyBorder="1" applyAlignment="1">
      <alignment vertical="center"/>
    </xf>
    <xf numFmtId="0" fontId="14" fillId="8" borderId="28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vertical="center"/>
    </xf>
    <xf numFmtId="0" fontId="14" fillId="2" borderId="30" xfId="0" applyFont="1" applyFill="1" applyBorder="1" applyAlignment="1"/>
    <xf numFmtId="0" fontId="14" fillId="2" borderId="31" xfId="0" applyFont="1" applyFill="1" applyBorder="1" applyAlignment="1"/>
    <xf numFmtId="49" fontId="14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0" fontId="14" fillId="2" borderId="36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7" xfId="0" applyNumberFormat="1" applyFont="1" applyFill="1" applyBorder="1" applyAlignment="1">
      <alignment vertical="center"/>
    </xf>
    <xf numFmtId="165" fontId="12" fillId="7" borderId="25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12" fillId="7" borderId="38" xfId="0" applyNumberFormat="1" applyFont="1" applyFill="1" applyBorder="1" applyAlignment="1">
      <alignment vertical="center"/>
    </xf>
    <xf numFmtId="3" fontId="12" fillId="7" borderId="39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3" fontId="2" fillId="2" borderId="48" xfId="0" applyNumberFormat="1" applyFont="1" applyFill="1" applyBorder="1" applyAlignment="1"/>
    <xf numFmtId="49" fontId="1" fillId="3" borderId="43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left" wrapText="1"/>
    </xf>
    <xf numFmtId="49" fontId="4" fillId="2" borderId="43" xfId="0" applyNumberFormat="1" applyFont="1" applyFill="1" applyBorder="1" applyAlignment="1">
      <alignment horizontal="center" wrapText="1"/>
    </xf>
    <xf numFmtId="0" fontId="4" fillId="2" borderId="4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49" fontId="7" fillId="3" borderId="43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/>
    <xf numFmtId="17" fontId="19" fillId="0" borderId="49" xfId="1" applyNumberFormat="1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 wrapText="1"/>
    </xf>
    <xf numFmtId="49" fontId="4" fillId="0" borderId="43" xfId="0" applyNumberFormat="1" applyFont="1" applyFill="1" applyBorder="1" applyAlignment="1">
      <alignment horizontal="left" wrapText="1"/>
    </xf>
    <xf numFmtId="49" fontId="4" fillId="0" borderId="43" xfId="0" applyNumberFormat="1" applyFont="1" applyFill="1" applyBorder="1" applyAlignment="1">
      <alignment horizontal="center" wrapText="1"/>
    </xf>
    <xf numFmtId="0" fontId="4" fillId="0" borderId="43" xfId="0" applyNumberFormat="1" applyFont="1" applyFill="1" applyBorder="1" applyAlignment="1">
      <alignment horizontal="center" wrapText="1"/>
    </xf>
    <xf numFmtId="3" fontId="4" fillId="0" borderId="4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2" fillId="2" borderId="48" xfId="0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left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21" fillId="2" borderId="43" xfId="0" applyNumberFormat="1" applyFont="1" applyFill="1" applyBorder="1" applyAlignment="1">
      <alignment horizontal="center"/>
    </xf>
    <xf numFmtId="0" fontId="21" fillId="2" borderId="43" xfId="0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left"/>
    </xf>
    <xf numFmtId="49" fontId="21" fillId="2" borderId="43" xfId="0" applyNumberFormat="1" applyFont="1" applyFill="1" applyBorder="1" applyAlignment="1">
      <alignment horizontal="center"/>
    </xf>
    <xf numFmtId="0" fontId="21" fillId="2" borderId="43" xfId="0" applyNumberFormat="1" applyFont="1" applyFill="1" applyBorder="1" applyAlignment="1">
      <alignment horizontal="center"/>
    </xf>
    <xf numFmtId="49" fontId="21" fillId="0" borderId="43" xfId="0" applyNumberFormat="1" applyFont="1" applyFill="1" applyBorder="1" applyAlignment="1">
      <alignment horizontal="left"/>
    </xf>
    <xf numFmtId="0" fontId="21" fillId="0" borderId="43" xfId="0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49" fontId="21" fillId="0" borderId="43" xfId="0" applyNumberFormat="1" applyFont="1" applyFill="1" applyBorder="1" applyAlignment="1">
      <alignment horizontal="center"/>
    </xf>
    <xf numFmtId="0" fontId="21" fillId="0" borderId="43" xfId="0" applyNumberFormat="1" applyFont="1" applyFill="1" applyBorder="1" applyAlignment="1">
      <alignment horizontal="center"/>
    </xf>
    <xf numFmtId="49" fontId="20" fillId="0" borderId="43" xfId="0" applyNumberFormat="1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3" fontId="8" fillId="3" borderId="43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/>
    <xf numFmtId="49" fontId="1" fillId="5" borderId="43" xfId="0" applyNumberFormat="1" applyFont="1" applyFill="1" applyBorder="1" applyAlignment="1">
      <alignment vertical="center"/>
    </xf>
    <xf numFmtId="49" fontId="1" fillId="5" borderId="51" xfId="0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49" fontId="4" fillId="2" borderId="43" xfId="0" applyNumberFormat="1" applyFont="1" applyFill="1" applyBorder="1" applyAlignment="1">
      <alignment wrapText="1"/>
    </xf>
    <xf numFmtId="49" fontId="4" fillId="2" borderId="43" xfId="0" applyNumberFormat="1" applyFont="1" applyFill="1" applyBorder="1" applyAlignment="1">
      <alignment horizontal="center"/>
    </xf>
    <xf numFmtId="3" fontId="4" fillId="2" borderId="43" xfId="0" applyNumberFormat="1" applyFont="1" applyFill="1" applyBorder="1" applyAlignment="1">
      <alignment horizontal="center"/>
    </xf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/>
    <xf numFmtId="0" fontId="1" fillId="5" borderId="43" xfId="0" applyFont="1" applyFill="1" applyBorder="1" applyAlignment="1">
      <alignment vertical="center"/>
    </xf>
    <xf numFmtId="164" fontId="1" fillId="5" borderId="43" xfId="0" applyNumberFormat="1" applyFont="1" applyFill="1" applyBorder="1" applyAlignment="1">
      <alignment vertical="center"/>
    </xf>
    <xf numFmtId="49" fontId="1" fillId="3" borderId="43" xfId="0" applyNumberFormat="1" applyFont="1" applyFill="1" applyBorder="1" applyAlignment="1">
      <alignment vertical="center"/>
    </xf>
    <xf numFmtId="0" fontId="1" fillId="3" borderId="43" xfId="0" applyFont="1" applyFill="1" applyBorder="1" applyAlignment="1">
      <alignment vertical="center"/>
    </xf>
    <xf numFmtId="164" fontId="1" fillId="3" borderId="43" xfId="0" applyNumberFormat="1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/>
    <xf numFmtId="0" fontId="22" fillId="0" borderId="0" xfId="0" applyFont="1" applyFill="1" applyAlignment="1"/>
    <xf numFmtId="0" fontId="23" fillId="0" borderId="0" xfId="0" applyNumberFormat="1" applyFont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0" xfId="0" applyNumberFormat="1" applyFont="1" applyFill="1" applyBorder="1" applyAlignment="1">
      <alignment horizontal="center" vertical="center"/>
    </xf>
    <xf numFmtId="49" fontId="17" fillId="8" borderId="41" xfId="0" applyNumberFormat="1" applyFont="1" applyFill="1" applyBorder="1" applyAlignment="1">
      <alignment horizontal="center" vertical="center"/>
    </xf>
    <xf numFmtId="49" fontId="17" fillId="8" borderId="42" xfId="0" applyNumberFormat="1" applyFont="1" applyFill="1" applyBorder="1" applyAlignment="1">
      <alignment horizontal="center" vertical="center"/>
    </xf>
    <xf numFmtId="49" fontId="17" fillId="8" borderId="26" xfId="0" applyNumberFormat="1" applyFont="1" applyFill="1" applyBorder="1" applyAlignment="1">
      <alignment vertical="center"/>
    </xf>
    <xf numFmtId="0" fontId="12" fillId="8" borderId="2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6</xdr:col>
      <xdr:colOff>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0975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15"/>
  <sheetViews>
    <sheetView showGridLines="0" tabSelected="1" zoomScaleNormal="100" workbookViewId="0">
      <selection activeCell="F12" sqref="F12"/>
    </sheetView>
  </sheetViews>
  <sheetFormatPr baseColWidth="10" defaultColWidth="10.85546875" defaultRowHeight="11.25" customHeight="1" x14ac:dyDescent="0.25"/>
  <cols>
    <col min="1" max="1" width="24.140625" style="1" customWidth="1"/>
    <col min="2" max="2" width="19.42578125" style="1" customWidth="1"/>
    <col min="3" max="3" width="10.140625" style="1" customWidth="1"/>
    <col min="4" max="4" width="11.7109375" style="1" customWidth="1"/>
    <col min="5" max="5" width="14.85546875" style="1" customWidth="1"/>
    <col min="6" max="6" width="14.5703125" style="1" customWidth="1"/>
    <col min="7" max="239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</row>
    <row r="2" spans="1:8" ht="15" customHeight="1" x14ac:dyDescent="0.25">
      <c r="A2" s="2"/>
      <c r="B2" s="2"/>
      <c r="C2" s="2"/>
      <c r="D2" s="2"/>
      <c r="E2" s="2"/>
      <c r="F2" s="2"/>
    </row>
    <row r="3" spans="1:8" ht="15" customHeight="1" x14ac:dyDescent="0.25">
      <c r="A3" s="2"/>
      <c r="B3" s="2"/>
      <c r="C3" s="2"/>
      <c r="D3" s="2"/>
      <c r="E3" s="2"/>
      <c r="F3" s="2"/>
    </row>
    <row r="4" spans="1:8" ht="15" customHeight="1" x14ac:dyDescent="0.25">
      <c r="A4" s="2"/>
      <c r="B4" s="2"/>
      <c r="C4" s="2"/>
      <c r="D4" s="2"/>
      <c r="E4" s="2"/>
      <c r="F4" s="2"/>
    </row>
    <row r="5" spans="1:8" ht="15" customHeight="1" x14ac:dyDescent="0.25">
      <c r="A5" s="2"/>
      <c r="B5" s="2"/>
      <c r="C5" s="2"/>
      <c r="D5" s="2"/>
      <c r="E5" s="2"/>
      <c r="F5" s="2"/>
    </row>
    <row r="6" spans="1:8" ht="15" customHeight="1" x14ac:dyDescent="0.25">
      <c r="A6" s="2"/>
      <c r="B6" s="2"/>
      <c r="C6" s="2"/>
      <c r="D6" s="2"/>
      <c r="E6" s="2"/>
      <c r="F6" s="2"/>
    </row>
    <row r="7" spans="1:8" ht="15" customHeight="1" x14ac:dyDescent="0.25">
      <c r="A7" s="2"/>
      <c r="B7" s="2"/>
      <c r="C7" s="2"/>
      <c r="D7" s="2"/>
      <c r="E7" s="2"/>
      <c r="F7" s="2"/>
    </row>
    <row r="8" spans="1:8" ht="15" customHeight="1" x14ac:dyDescent="0.25">
      <c r="A8" s="3"/>
      <c r="B8" s="4"/>
      <c r="C8" s="2"/>
      <c r="D8" s="4"/>
      <c r="E8" s="4"/>
      <c r="F8" s="4"/>
    </row>
    <row r="9" spans="1:8" ht="12" customHeight="1" x14ac:dyDescent="0.25">
      <c r="A9" s="5" t="s">
        <v>0</v>
      </c>
      <c r="B9" s="6" t="s">
        <v>62</v>
      </c>
      <c r="C9" s="7"/>
      <c r="D9" s="156" t="s">
        <v>69</v>
      </c>
      <c r="E9" s="157"/>
      <c r="F9" s="101">
        <v>160000</v>
      </c>
    </row>
    <row r="10" spans="1:8" ht="38.25" customHeight="1" x14ac:dyDescent="0.25">
      <c r="A10" s="8" t="s">
        <v>1</v>
      </c>
      <c r="B10" s="100" t="s">
        <v>63</v>
      </c>
      <c r="C10" s="9"/>
      <c r="D10" s="169" t="s">
        <v>2</v>
      </c>
      <c r="E10" s="170"/>
      <c r="F10" s="100" t="s">
        <v>131</v>
      </c>
    </row>
    <row r="11" spans="1:8" ht="12.75" customHeight="1" x14ac:dyDescent="0.25">
      <c r="A11" s="8" t="s">
        <v>3</v>
      </c>
      <c r="B11" s="10" t="s">
        <v>64</v>
      </c>
      <c r="C11" s="9"/>
      <c r="D11" s="158" t="s">
        <v>70</v>
      </c>
      <c r="E11" s="159"/>
      <c r="F11" s="14">
        <v>100</v>
      </c>
      <c r="H11" s="155"/>
    </row>
    <row r="12" spans="1:8" ht="11.25" customHeight="1" x14ac:dyDescent="0.25">
      <c r="A12" s="8" t="s">
        <v>4</v>
      </c>
      <c r="B12" s="11" t="s">
        <v>65</v>
      </c>
      <c r="C12" s="9"/>
      <c r="D12" s="12" t="s">
        <v>5</v>
      </c>
      <c r="E12" s="13"/>
      <c r="F12" s="14">
        <f>F9*F11</f>
        <v>16000000</v>
      </c>
    </row>
    <row r="13" spans="1:8" ht="11.25" customHeight="1" x14ac:dyDescent="0.25">
      <c r="A13" s="8" t="s">
        <v>6</v>
      </c>
      <c r="B13" s="10" t="s">
        <v>66</v>
      </c>
      <c r="C13" s="9"/>
      <c r="D13" s="158" t="s">
        <v>7</v>
      </c>
      <c r="E13" s="159"/>
      <c r="F13" s="10" t="s">
        <v>67</v>
      </c>
    </row>
    <row r="14" spans="1:8" ht="13.5" customHeight="1" x14ac:dyDescent="0.25">
      <c r="A14" s="8" t="s">
        <v>8</v>
      </c>
      <c r="B14" s="103" t="s">
        <v>141</v>
      </c>
      <c r="C14" s="9"/>
      <c r="D14" s="158" t="s">
        <v>9</v>
      </c>
      <c r="E14" s="159"/>
      <c r="F14" s="10" t="s">
        <v>132</v>
      </c>
    </row>
    <row r="15" spans="1:8" ht="15" customHeight="1" x14ac:dyDescent="0.25">
      <c r="A15" s="8" t="s">
        <v>10</v>
      </c>
      <c r="B15" s="102" t="s">
        <v>142</v>
      </c>
      <c r="C15" s="9"/>
      <c r="D15" s="160" t="s">
        <v>11</v>
      </c>
      <c r="E15" s="161"/>
      <c r="F15" s="11" t="s">
        <v>68</v>
      </c>
    </row>
    <row r="16" spans="1:8" ht="12" customHeight="1" x14ac:dyDescent="0.25">
      <c r="A16" s="15"/>
      <c r="B16" s="16"/>
      <c r="C16" s="17"/>
      <c r="D16" s="18"/>
      <c r="E16" s="18"/>
      <c r="F16" s="19"/>
    </row>
    <row r="17" spans="1:239" ht="12" customHeight="1" x14ac:dyDescent="0.25">
      <c r="A17" s="162" t="s">
        <v>12</v>
      </c>
      <c r="B17" s="163"/>
      <c r="C17" s="163"/>
      <c r="D17" s="163"/>
      <c r="E17" s="163"/>
      <c r="F17" s="163"/>
    </row>
    <row r="18" spans="1:239" ht="12" customHeight="1" x14ac:dyDescent="0.25">
      <c r="A18" s="20"/>
      <c r="B18" s="21"/>
      <c r="C18" s="21"/>
      <c r="D18" s="21"/>
      <c r="E18" s="22"/>
      <c r="F18" s="22"/>
    </row>
    <row r="19" spans="1:239" ht="12" customHeight="1" x14ac:dyDescent="0.25">
      <c r="A19" s="23" t="s">
        <v>13</v>
      </c>
      <c r="B19" s="24"/>
      <c r="C19" s="25"/>
      <c r="D19" s="25"/>
      <c r="E19" s="25"/>
      <c r="F19" s="25"/>
    </row>
    <row r="20" spans="1:239" ht="32.25" customHeight="1" x14ac:dyDescent="0.25">
      <c r="A20" s="26" t="s">
        <v>14</v>
      </c>
      <c r="B20" s="26" t="s">
        <v>15</v>
      </c>
      <c r="C20" s="26" t="s">
        <v>16</v>
      </c>
      <c r="D20" s="26" t="s">
        <v>17</v>
      </c>
      <c r="E20" s="26" t="s">
        <v>18</v>
      </c>
      <c r="F20" s="26" t="s">
        <v>19</v>
      </c>
    </row>
    <row r="21" spans="1:239" s="105" customFormat="1" ht="12.75" customHeight="1" x14ac:dyDescent="0.25">
      <c r="A21" s="106" t="s">
        <v>74</v>
      </c>
      <c r="B21" s="107" t="s">
        <v>20</v>
      </c>
      <c r="C21" s="108">
        <v>1</v>
      </c>
      <c r="D21" s="107" t="s">
        <v>119</v>
      </c>
      <c r="E21" s="109">
        <v>30000</v>
      </c>
      <c r="F21" s="109">
        <f>C21*E21</f>
        <v>30000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</row>
    <row r="22" spans="1:239" s="105" customFormat="1" ht="12.75" customHeight="1" x14ac:dyDescent="0.25">
      <c r="A22" s="106" t="s">
        <v>76</v>
      </c>
      <c r="B22" s="107" t="s">
        <v>20</v>
      </c>
      <c r="C22" s="108">
        <v>3</v>
      </c>
      <c r="D22" s="107" t="s">
        <v>75</v>
      </c>
      <c r="E22" s="109">
        <v>30000</v>
      </c>
      <c r="F22" s="109">
        <f t="shared" ref="F22:F32" si="0">C22*E22</f>
        <v>90000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</row>
    <row r="23" spans="1:239" s="105" customFormat="1" ht="12.75" customHeight="1" x14ac:dyDescent="0.25">
      <c r="A23" s="106" t="s">
        <v>77</v>
      </c>
      <c r="B23" s="107" t="s">
        <v>20</v>
      </c>
      <c r="C23" s="108">
        <v>36</v>
      </c>
      <c r="D23" s="107" t="s">
        <v>133</v>
      </c>
      <c r="E23" s="109">
        <v>30000</v>
      </c>
      <c r="F23" s="109">
        <f t="shared" si="0"/>
        <v>1080000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</row>
    <row r="24" spans="1:239" s="105" customFormat="1" ht="12.75" customHeight="1" x14ac:dyDescent="0.25">
      <c r="A24" s="106" t="s">
        <v>78</v>
      </c>
      <c r="B24" s="107" t="s">
        <v>20</v>
      </c>
      <c r="C24" s="108">
        <v>3</v>
      </c>
      <c r="D24" s="107" t="s">
        <v>75</v>
      </c>
      <c r="E24" s="109">
        <v>30000</v>
      </c>
      <c r="F24" s="109">
        <f t="shared" si="0"/>
        <v>90000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</row>
    <row r="25" spans="1:239" s="105" customFormat="1" ht="12.75" customHeight="1" x14ac:dyDescent="0.25">
      <c r="A25" s="106" t="s">
        <v>79</v>
      </c>
      <c r="B25" s="107" t="s">
        <v>20</v>
      </c>
      <c r="C25" s="108">
        <v>1</v>
      </c>
      <c r="D25" s="107" t="s">
        <v>75</v>
      </c>
      <c r="E25" s="109">
        <v>30000</v>
      </c>
      <c r="F25" s="109">
        <f t="shared" si="0"/>
        <v>30000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</row>
    <row r="26" spans="1:239" s="105" customFormat="1" ht="12.75" customHeight="1" x14ac:dyDescent="0.25">
      <c r="A26" s="106" t="s">
        <v>80</v>
      </c>
      <c r="B26" s="107" t="s">
        <v>20</v>
      </c>
      <c r="C26" s="108">
        <v>18</v>
      </c>
      <c r="D26" s="107" t="s">
        <v>75</v>
      </c>
      <c r="E26" s="109">
        <v>30000</v>
      </c>
      <c r="F26" s="109">
        <f t="shared" si="0"/>
        <v>540000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</row>
    <row r="27" spans="1:239" s="105" customFormat="1" ht="12.75" customHeight="1" x14ac:dyDescent="0.25">
      <c r="A27" s="106" t="s">
        <v>79</v>
      </c>
      <c r="B27" s="107" t="s">
        <v>20</v>
      </c>
      <c r="C27" s="108">
        <v>1</v>
      </c>
      <c r="D27" s="107" t="s">
        <v>75</v>
      </c>
      <c r="E27" s="109">
        <v>30000</v>
      </c>
      <c r="F27" s="109">
        <f t="shared" si="0"/>
        <v>30000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105" customFormat="1" ht="12.75" customHeight="1" x14ac:dyDescent="0.25">
      <c r="A28" s="106" t="s">
        <v>81</v>
      </c>
      <c r="B28" s="107" t="s">
        <v>20</v>
      </c>
      <c r="C28" s="108">
        <v>4</v>
      </c>
      <c r="D28" s="107" t="s">
        <v>134</v>
      </c>
      <c r="E28" s="109">
        <v>30000</v>
      </c>
      <c r="F28" s="109">
        <f t="shared" si="0"/>
        <v>120000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</row>
    <row r="29" spans="1:239" s="105" customFormat="1" ht="12.75" customHeight="1" x14ac:dyDescent="0.25">
      <c r="A29" s="106" t="s">
        <v>78</v>
      </c>
      <c r="B29" s="107" t="s">
        <v>20</v>
      </c>
      <c r="C29" s="108">
        <v>3</v>
      </c>
      <c r="D29" s="107" t="s">
        <v>82</v>
      </c>
      <c r="E29" s="109">
        <v>30000</v>
      </c>
      <c r="F29" s="109">
        <f t="shared" si="0"/>
        <v>90000</v>
      </c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</row>
    <row r="30" spans="1:239" s="105" customFormat="1" ht="12.75" customHeight="1" x14ac:dyDescent="0.25">
      <c r="A30" s="106" t="s">
        <v>83</v>
      </c>
      <c r="B30" s="107" t="s">
        <v>20</v>
      </c>
      <c r="C30" s="108">
        <v>0.2</v>
      </c>
      <c r="D30" s="107" t="s">
        <v>97</v>
      </c>
      <c r="E30" s="109">
        <v>30000</v>
      </c>
      <c r="F30" s="109">
        <f t="shared" si="0"/>
        <v>6000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</row>
    <row r="31" spans="1:239" s="105" customFormat="1" ht="12.75" customHeight="1" x14ac:dyDescent="0.25">
      <c r="A31" s="106" t="s">
        <v>84</v>
      </c>
      <c r="B31" s="107" t="s">
        <v>20</v>
      </c>
      <c r="C31" s="108">
        <v>2</v>
      </c>
      <c r="D31" s="107" t="s">
        <v>97</v>
      </c>
      <c r="E31" s="109">
        <v>30000</v>
      </c>
      <c r="F31" s="109">
        <f t="shared" si="0"/>
        <v>60000</v>
      </c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</row>
    <row r="32" spans="1:239" s="105" customFormat="1" ht="12.75" customHeight="1" x14ac:dyDescent="0.25">
      <c r="A32" s="106" t="s">
        <v>85</v>
      </c>
      <c r="B32" s="107" t="s">
        <v>20</v>
      </c>
      <c r="C32" s="108">
        <v>3</v>
      </c>
      <c r="D32" s="107" t="s">
        <v>98</v>
      </c>
      <c r="E32" s="109">
        <v>30000</v>
      </c>
      <c r="F32" s="109">
        <f t="shared" si="0"/>
        <v>90000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</row>
    <row r="33" spans="1:239" ht="12.75" customHeight="1" x14ac:dyDescent="0.25">
      <c r="A33" s="27" t="s">
        <v>21</v>
      </c>
      <c r="B33" s="28"/>
      <c r="C33" s="28"/>
      <c r="D33" s="28"/>
      <c r="E33" s="28"/>
      <c r="F33" s="81">
        <f>SUM(F21:F32)</f>
        <v>2256000</v>
      </c>
    </row>
    <row r="34" spans="1:239" ht="12" customHeight="1" x14ac:dyDescent="0.25">
      <c r="A34" s="20"/>
      <c r="B34" s="22"/>
      <c r="C34" s="22"/>
      <c r="D34" s="22"/>
      <c r="E34" s="29"/>
      <c r="F34" s="29"/>
    </row>
    <row r="35" spans="1:239" ht="12" customHeight="1" x14ac:dyDescent="0.25">
      <c r="A35" s="30" t="s">
        <v>22</v>
      </c>
      <c r="B35" s="31"/>
      <c r="C35" s="32"/>
      <c r="D35" s="32"/>
      <c r="E35" s="33"/>
      <c r="F35" s="33"/>
    </row>
    <row r="36" spans="1:239" ht="24" customHeight="1" x14ac:dyDescent="0.25">
      <c r="A36" s="34" t="s">
        <v>14</v>
      </c>
      <c r="B36" s="35" t="s">
        <v>15</v>
      </c>
      <c r="C36" s="35" t="s">
        <v>16</v>
      </c>
      <c r="D36" s="34" t="s">
        <v>17</v>
      </c>
      <c r="E36" s="35" t="s">
        <v>18</v>
      </c>
      <c r="F36" s="34" t="s">
        <v>19</v>
      </c>
    </row>
    <row r="37" spans="1:239" ht="12" customHeight="1" x14ac:dyDescent="0.25">
      <c r="A37" s="36" t="s">
        <v>86</v>
      </c>
      <c r="B37" s="37" t="s">
        <v>86</v>
      </c>
      <c r="C37" s="37" t="s">
        <v>86</v>
      </c>
      <c r="D37" s="37" t="s">
        <v>86</v>
      </c>
      <c r="E37" s="78" t="s">
        <v>86</v>
      </c>
      <c r="F37" s="82">
        <v>0</v>
      </c>
    </row>
    <row r="38" spans="1:239" ht="12" customHeight="1" x14ac:dyDescent="0.25">
      <c r="A38" s="38" t="s">
        <v>23</v>
      </c>
      <c r="B38" s="39"/>
      <c r="C38" s="39"/>
      <c r="D38" s="39"/>
      <c r="E38" s="40"/>
      <c r="F38" s="83">
        <f>SUM(F37)</f>
        <v>0</v>
      </c>
    </row>
    <row r="39" spans="1:239" ht="12" customHeight="1" x14ac:dyDescent="0.25">
      <c r="A39" s="41"/>
      <c r="B39" s="42"/>
      <c r="C39" s="42"/>
      <c r="D39" s="42"/>
      <c r="E39" s="43"/>
      <c r="F39" s="43"/>
    </row>
    <row r="40" spans="1:239" ht="12" customHeight="1" x14ac:dyDescent="0.25">
      <c r="A40" s="84" t="s">
        <v>24</v>
      </c>
      <c r="B40" s="85"/>
      <c r="C40" s="86"/>
      <c r="D40" s="86"/>
      <c r="E40" s="87"/>
      <c r="F40" s="87"/>
    </row>
    <row r="41" spans="1:239" ht="24" customHeight="1" x14ac:dyDescent="0.25">
      <c r="A41" s="91" t="s">
        <v>14</v>
      </c>
      <c r="B41" s="91" t="s">
        <v>15</v>
      </c>
      <c r="C41" s="91" t="s">
        <v>16</v>
      </c>
      <c r="D41" s="91" t="s">
        <v>17</v>
      </c>
      <c r="E41" s="92" t="s">
        <v>18</v>
      </c>
      <c r="F41" s="91" t="s">
        <v>19</v>
      </c>
    </row>
    <row r="42" spans="1:239" ht="12.75" customHeight="1" x14ac:dyDescent="0.25">
      <c r="A42" s="93" t="s">
        <v>26</v>
      </c>
      <c r="B42" s="94" t="s">
        <v>25</v>
      </c>
      <c r="C42" s="95">
        <v>0.4</v>
      </c>
      <c r="D42" s="94" t="s">
        <v>135</v>
      </c>
      <c r="E42" s="96">
        <v>581452.80000000005</v>
      </c>
      <c r="F42" s="96">
        <f>C42*E42</f>
        <v>232581.12000000002</v>
      </c>
    </row>
    <row r="43" spans="1:239" ht="12.75" customHeight="1" x14ac:dyDescent="0.25">
      <c r="A43" s="93" t="s">
        <v>87</v>
      </c>
      <c r="B43" s="94" t="s">
        <v>25</v>
      </c>
      <c r="C43" s="95">
        <v>1</v>
      </c>
      <c r="D43" s="94" t="s">
        <v>114</v>
      </c>
      <c r="E43" s="96">
        <v>145363.20000000001</v>
      </c>
      <c r="F43" s="96">
        <f t="shared" ref="F43:F49" si="1">C43*E43</f>
        <v>145363.20000000001</v>
      </c>
    </row>
    <row r="44" spans="1:239" ht="12.75" customHeight="1" x14ac:dyDescent="0.25">
      <c r="A44" s="93" t="s">
        <v>88</v>
      </c>
      <c r="B44" s="94" t="s">
        <v>25</v>
      </c>
      <c r="C44" s="95">
        <v>1</v>
      </c>
      <c r="D44" s="94" t="s">
        <v>114</v>
      </c>
      <c r="E44" s="96">
        <v>145363.20000000001</v>
      </c>
      <c r="F44" s="96">
        <f t="shared" si="1"/>
        <v>145363.20000000001</v>
      </c>
    </row>
    <row r="45" spans="1:239" ht="12.75" customHeight="1" x14ac:dyDescent="0.25">
      <c r="A45" s="93" t="s">
        <v>89</v>
      </c>
      <c r="B45" s="94" t="s">
        <v>25</v>
      </c>
      <c r="C45" s="95">
        <v>0.5</v>
      </c>
      <c r="D45" s="94" t="s">
        <v>133</v>
      </c>
      <c r="E45" s="96">
        <v>290726.40000000002</v>
      </c>
      <c r="F45" s="96">
        <f t="shared" si="1"/>
        <v>145363.20000000001</v>
      </c>
    </row>
    <row r="46" spans="1:239" s="105" customFormat="1" ht="12.75" customHeight="1" x14ac:dyDescent="0.25">
      <c r="A46" s="110" t="s">
        <v>90</v>
      </c>
      <c r="B46" s="111" t="s">
        <v>25</v>
      </c>
      <c r="C46" s="112">
        <v>1.5</v>
      </c>
      <c r="D46" s="111" t="s">
        <v>99</v>
      </c>
      <c r="E46" s="113">
        <v>290726.40000000002</v>
      </c>
      <c r="F46" s="113">
        <f t="shared" si="1"/>
        <v>436089.60000000003</v>
      </c>
      <c r="G46" s="1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</row>
    <row r="47" spans="1:239" ht="12.75" customHeight="1" x14ac:dyDescent="0.25">
      <c r="A47" s="93" t="s">
        <v>89</v>
      </c>
      <c r="B47" s="94" t="s">
        <v>25</v>
      </c>
      <c r="C47" s="95">
        <v>0.4</v>
      </c>
      <c r="D47" s="94" t="s">
        <v>136</v>
      </c>
      <c r="E47" s="96">
        <v>290726.40000000002</v>
      </c>
      <c r="F47" s="96">
        <f t="shared" si="1"/>
        <v>116290.56000000001</v>
      </c>
    </row>
    <row r="48" spans="1:239" ht="15" x14ac:dyDescent="0.25">
      <c r="A48" s="93" t="s">
        <v>91</v>
      </c>
      <c r="B48" s="94" t="s">
        <v>25</v>
      </c>
      <c r="C48" s="95">
        <v>0.2</v>
      </c>
      <c r="D48" s="94" t="s">
        <v>121</v>
      </c>
      <c r="E48" s="96">
        <v>327067.2</v>
      </c>
      <c r="F48" s="96">
        <f t="shared" si="1"/>
        <v>65413.440000000002</v>
      </c>
    </row>
    <row r="49" spans="1:239" ht="15" x14ac:dyDescent="0.25">
      <c r="A49" s="93" t="s">
        <v>92</v>
      </c>
      <c r="B49" s="94" t="s">
        <v>25</v>
      </c>
      <c r="C49" s="95">
        <v>0.2</v>
      </c>
      <c r="D49" s="94" t="s">
        <v>75</v>
      </c>
      <c r="E49" s="96">
        <v>181704</v>
      </c>
      <c r="F49" s="96">
        <f t="shared" si="1"/>
        <v>36340.800000000003</v>
      </c>
    </row>
    <row r="50" spans="1:239" ht="12.75" customHeight="1" x14ac:dyDescent="0.25">
      <c r="A50" s="97" t="s">
        <v>27</v>
      </c>
      <c r="B50" s="98"/>
      <c r="C50" s="98"/>
      <c r="D50" s="98"/>
      <c r="E50" s="98"/>
      <c r="F50" s="99">
        <f>F42+F43+F44+F45+F46+F47+F48+F49</f>
        <v>1322805.1200000001</v>
      </c>
    </row>
    <row r="51" spans="1:239" ht="12" customHeight="1" x14ac:dyDescent="0.25">
      <c r="A51" s="88"/>
      <c r="B51" s="89"/>
      <c r="C51" s="89"/>
      <c r="D51" s="89"/>
      <c r="E51" s="90"/>
      <c r="F51" s="90"/>
    </row>
    <row r="52" spans="1:239" ht="12" customHeight="1" x14ac:dyDescent="0.25">
      <c r="A52" s="84" t="s">
        <v>28</v>
      </c>
      <c r="B52" s="85"/>
      <c r="C52" s="86"/>
      <c r="D52" s="86"/>
      <c r="E52" s="87"/>
      <c r="F52" s="87"/>
    </row>
    <row r="53" spans="1:239" ht="24" customHeight="1" x14ac:dyDescent="0.25">
      <c r="A53" s="92" t="s">
        <v>29</v>
      </c>
      <c r="B53" s="92" t="s">
        <v>30</v>
      </c>
      <c r="C53" s="92" t="s">
        <v>31</v>
      </c>
      <c r="D53" s="92" t="s">
        <v>17</v>
      </c>
      <c r="E53" s="92" t="s">
        <v>18</v>
      </c>
      <c r="F53" s="92" t="s">
        <v>19</v>
      </c>
    </row>
    <row r="54" spans="1:239" ht="12.75" customHeight="1" x14ac:dyDescent="0.25">
      <c r="A54" s="116" t="s">
        <v>101</v>
      </c>
      <c r="B54" s="117" t="s">
        <v>100</v>
      </c>
      <c r="C54" s="118">
        <v>2</v>
      </c>
      <c r="D54" s="119" t="s">
        <v>115</v>
      </c>
      <c r="E54" s="118">
        <v>696600</v>
      </c>
      <c r="F54" s="118">
        <f>C54*E54</f>
        <v>1393200</v>
      </c>
    </row>
    <row r="55" spans="1:239" ht="12.75" customHeight="1" x14ac:dyDescent="0.25">
      <c r="A55" s="120" t="s">
        <v>32</v>
      </c>
      <c r="B55" s="121"/>
      <c r="C55" s="122"/>
      <c r="D55" s="121"/>
      <c r="E55" s="118"/>
      <c r="F55" s="118">
        <f t="shared" ref="F55:F77" si="2">C55*E55</f>
        <v>0</v>
      </c>
    </row>
    <row r="56" spans="1:239" s="154" customFormat="1" ht="12.75" customHeight="1" x14ac:dyDescent="0.25">
      <c r="A56" s="123" t="s">
        <v>93</v>
      </c>
      <c r="B56" s="124" t="s">
        <v>33</v>
      </c>
      <c r="C56" s="124">
        <v>300</v>
      </c>
      <c r="D56" s="124" t="s">
        <v>97</v>
      </c>
      <c r="E56" s="125">
        <v>1639</v>
      </c>
      <c r="F56" s="125">
        <f t="shared" si="2"/>
        <v>491700</v>
      </c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153"/>
      <c r="FY56" s="153"/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</row>
    <row r="57" spans="1:239" s="154" customFormat="1" ht="12.75" customHeight="1" x14ac:dyDescent="0.25">
      <c r="A57" s="123" t="s">
        <v>139</v>
      </c>
      <c r="B57" s="126" t="s">
        <v>33</v>
      </c>
      <c r="C57" s="127">
        <v>400</v>
      </c>
      <c r="D57" s="126" t="s">
        <v>114</v>
      </c>
      <c r="E57" s="125">
        <v>1459</v>
      </c>
      <c r="F57" s="125">
        <f t="shared" si="2"/>
        <v>583600</v>
      </c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</row>
    <row r="58" spans="1:239" s="154" customFormat="1" ht="12.75" customHeight="1" x14ac:dyDescent="0.25">
      <c r="A58" s="123" t="s">
        <v>109</v>
      </c>
      <c r="B58" s="126" t="s">
        <v>33</v>
      </c>
      <c r="C58" s="127">
        <v>300</v>
      </c>
      <c r="D58" s="126" t="s">
        <v>94</v>
      </c>
      <c r="E58" s="125">
        <v>2237</v>
      </c>
      <c r="F58" s="125">
        <f t="shared" si="2"/>
        <v>671100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</row>
    <row r="59" spans="1:239" s="105" customFormat="1" ht="12.75" customHeight="1" x14ac:dyDescent="0.25">
      <c r="A59" s="128" t="s">
        <v>110</v>
      </c>
      <c r="B59" s="126"/>
      <c r="C59" s="127"/>
      <c r="D59" s="126"/>
      <c r="E59" s="125"/>
      <c r="F59" s="125">
        <f t="shared" si="2"/>
        <v>0</v>
      </c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</row>
    <row r="60" spans="1:239" s="105" customFormat="1" ht="12.75" customHeight="1" x14ac:dyDescent="0.25">
      <c r="A60" s="123" t="s">
        <v>111</v>
      </c>
      <c r="B60" s="126" t="s">
        <v>96</v>
      </c>
      <c r="C60" s="127">
        <v>4</v>
      </c>
      <c r="D60" s="126" t="s">
        <v>116</v>
      </c>
      <c r="E60" s="125">
        <v>21661</v>
      </c>
      <c r="F60" s="125">
        <f t="shared" si="2"/>
        <v>86644</v>
      </c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</row>
    <row r="61" spans="1:239" s="105" customFormat="1" ht="12.75" customHeight="1" x14ac:dyDescent="0.25">
      <c r="A61" s="128" t="s">
        <v>102</v>
      </c>
      <c r="B61" s="126"/>
      <c r="C61" s="127"/>
      <c r="D61" s="126"/>
      <c r="E61" s="125" t="s">
        <v>86</v>
      </c>
      <c r="F61" s="125" t="s">
        <v>86</v>
      </c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</row>
    <row r="62" spans="1:239" s="105" customFormat="1" ht="12.75" customHeight="1" x14ac:dyDescent="0.25">
      <c r="A62" s="123" t="s">
        <v>104</v>
      </c>
      <c r="B62" s="126" t="s">
        <v>96</v>
      </c>
      <c r="C62" s="127">
        <v>1</v>
      </c>
      <c r="D62" s="126" t="s">
        <v>117</v>
      </c>
      <c r="E62" s="125">
        <v>191829</v>
      </c>
      <c r="F62" s="125">
        <f t="shared" si="2"/>
        <v>191829</v>
      </c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</row>
    <row r="63" spans="1:239" s="105" customFormat="1" ht="12.75" customHeight="1" x14ac:dyDescent="0.25">
      <c r="A63" s="123" t="s">
        <v>105</v>
      </c>
      <c r="B63" s="126" t="s">
        <v>96</v>
      </c>
      <c r="C63" s="127">
        <v>5</v>
      </c>
      <c r="D63" s="126" t="s">
        <v>117</v>
      </c>
      <c r="E63" s="125">
        <v>211012</v>
      </c>
      <c r="F63" s="125">
        <f t="shared" si="2"/>
        <v>1055060</v>
      </c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</row>
    <row r="64" spans="1:239" s="105" customFormat="1" ht="12.75" customHeight="1" x14ac:dyDescent="0.25">
      <c r="A64" s="123" t="s">
        <v>123</v>
      </c>
      <c r="B64" s="126" t="s">
        <v>100</v>
      </c>
      <c r="C64" s="127">
        <v>4</v>
      </c>
      <c r="D64" s="126" t="s">
        <v>117</v>
      </c>
      <c r="E64" s="125">
        <v>41519</v>
      </c>
      <c r="F64" s="125">
        <f t="shared" si="2"/>
        <v>166076</v>
      </c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</row>
    <row r="65" spans="1:239" s="105" customFormat="1" ht="12.75" customHeight="1" x14ac:dyDescent="0.25">
      <c r="A65" s="123" t="s">
        <v>124</v>
      </c>
      <c r="B65" s="126" t="s">
        <v>100</v>
      </c>
      <c r="C65" s="127">
        <v>10</v>
      </c>
      <c r="D65" s="126" t="s">
        <v>117</v>
      </c>
      <c r="E65" s="125">
        <v>5927</v>
      </c>
      <c r="F65" s="125">
        <f t="shared" si="2"/>
        <v>59270</v>
      </c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</row>
    <row r="66" spans="1:239" s="105" customFormat="1" ht="12.75" customHeight="1" x14ac:dyDescent="0.25">
      <c r="A66" s="128" t="s">
        <v>34</v>
      </c>
      <c r="B66" s="126"/>
      <c r="C66" s="127"/>
      <c r="D66" s="126"/>
      <c r="E66" s="125" t="s">
        <v>86</v>
      </c>
      <c r="F66" s="125" t="s">
        <v>86</v>
      </c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</row>
    <row r="67" spans="1:239" s="105" customFormat="1" ht="12.75" customHeight="1" x14ac:dyDescent="0.25">
      <c r="A67" s="123" t="s">
        <v>137</v>
      </c>
      <c r="B67" s="126" t="s">
        <v>96</v>
      </c>
      <c r="C67" s="127">
        <v>4</v>
      </c>
      <c r="D67" s="126" t="s">
        <v>118</v>
      </c>
      <c r="E67" s="125">
        <v>13749</v>
      </c>
      <c r="F67" s="125">
        <f t="shared" si="2"/>
        <v>54996</v>
      </c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</row>
    <row r="68" spans="1:239" s="105" customFormat="1" ht="12.75" customHeight="1" x14ac:dyDescent="0.25">
      <c r="A68" s="123" t="s">
        <v>125</v>
      </c>
      <c r="B68" s="126" t="s">
        <v>96</v>
      </c>
      <c r="C68" s="127">
        <v>1.5</v>
      </c>
      <c r="D68" s="126" t="s">
        <v>119</v>
      </c>
      <c r="E68" s="125">
        <v>28289</v>
      </c>
      <c r="F68" s="125">
        <f t="shared" si="2"/>
        <v>42433.5</v>
      </c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</row>
    <row r="69" spans="1:239" s="105" customFormat="1" ht="12.75" customHeight="1" x14ac:dyDescent="0.25">
      <c r="A69" s="123" t="s">
        <v>140</v>
      </c>
      <c r="B69" s="126" t="s">
        <v>96</v>
      </c>
      <c r="C69" s="127">
        <v>2</v>
      </c>
      <c r="D69" s="126" t="s">
        <v>120</v>
      </c>
      <c r="E69" s="125">
        <v>54175</v>
      </c>
      <c r="F69" s="125">
        <f t="shared" si="2"/>
        <v>108350</v>
      </c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</row>
    <row r="70" spans="1:239" s="105" customFormat="1" ht="12.75" customHeight="1" x14ac:dyDescent="0.25">
      <c r="A70" s="123" t="s">
        <v>127</v>
      </c>
      <c r="B70" s="126" t="s">
        <v>96</v>
      </c>
      <c r="C70" s="127">
        <v>1</v>
      </c>
      <c r="D70" s="126" t="s">
        <v>121</v>
      </c>
      <c r="E70" s="125">
        <v>41220</v>
      </c>
      <c r="F70" s="125">
        <f t="shared" si="2"/>
        <v>41220</v>
      </c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</row>
    <row r="71" spans="1:239" s="105" customFormat="1" ht="12.75" customHeight="1" x14ac:dyDescent="0.25">
      <c r="A71" s="128" t="s">
        <v>103</v>
      </c>
      <c r="B71" s="126"/>
      <c r="C71" s="127"/>
      <c r="D71" s="126"/>
      <c r="E71" s="125" t="s">
        <v>86</v>
      </c>
      <c r="F71" s="125" t="s">
        <v>86</v>
      </c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</row>
    <row r="72" spans="1:239" s="105" customFormat="1" ht="12.75" customHeight="1" x14ac:dyDescent="0.25">
      <c r="A72" s="123" t="s">
        <v>106</v>
      </c>
      <c r="B72" s="126" t="s">
        <v>96</v>
      </c>
      <c r="C72" s="127">
        <v>1</v>
      </c>
      <c r="D72" s="126" t="s">
        <v>95</v>
      </c>
      <c r="E72" s="125">
        <v>87087</v>
      </c>
      <c r="F72" s="125">
        <f t="shared" si="2"/>
        <v>87087</v>
      </c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</row>
    <row r="73" spans="1:239" s="105" customFormat="1" ht="12.75" customHeight="1" x14ac:dyDescent="0.25">
      <c r="A73" s="123" t="s">
        <v>107</v>
      </c>
      <c r="B73" s="126" t="s">
        <v>96</v>
      </c>
      <c r="C73" s="127">
        <v>1.6</v>
      </c>
      <c r="D73" s="126" t="s">
        <v>95</v>
      </c>
      <c r="E73" s="125">
        <v>104020</v>
      </c>
      <c r="F73" s="125">
        <f t="shared" si="2"/>
        <v>166432</v>
      </c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</row>
    <row r="74" spans="1:239" s="105" customFormat="1" ht="12.75" customHeight="1" x14ac:dyDescent="0.25">
      <c r="A74" s="123" t="s">
        <v>126</v>
      </c>
      <c r="B74" s="124" t="s">
        <v>96</v>
      </c>
      <c r="C74" s="124">
        <v>3</v>
      </c>
      <c r="D74" s="126" t="s">
        <v>95</v>
      </c>
      <c r="E74" s="125">
        <v>62690</v>
      </c>
      <c r="F74" s="125">
        <f t="shared" si="2"/>
        <v>188070</v>
      </c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</row>
    <row r="75" spans="1:239" s="105" customFormat="1" ht="12.75" customHeight="1" x14ac:dyDescent="0.25">
      <c r="A75" s="123" t="s">
        <v>108</v>
      </c>
      <c r="B75" s="126" t="s">
        <v>100</v>
      </c>
      <c r="C75" s="127">
        <v>3</v>
      </c>
      <c r="D75" s="126" t="s">
        <v>95</v>
      </c>
      <c r="E75" s="125">
        <v>33565</v>
      </c>
      <c r="F75" s="125">
        <f t="shared" si="2"/>
        <v>100695</v>
      </c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</row>
    <row r="76" spans="1:239" s="105" customFormat="1" ht="12.75" customHeight="1" x14ac:dyDescent="0.25">
      <c r="A76" s="128" t="s">
        <v>112</v>
      </c>
      <c r="B76" s="126"/>
      <c r="C76" s="127"/>
      <c r="D76" s="126"/>
      <c r="E76" s="125" t="s">
        <v>86</v>
      </c>
      <c r="F76" s="125" t="s">
        <v>86</v>
      </c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</row>
    <row r="77" spans="1:239" s="105" customFormat="1" ht="12.75" customHeight="1" x14ac:dyDescent="0.25">
      <c r="A77" s="123" t="s">
        <v>113</v>
      </c>
      <c r="B77" s="126" t="s">
        <v>96</v>
      </c>
      <c r="C77" s="127">
        <v>8</v>
      </c>
      <c r="D77" s="126" t="s">
        <v>122</v>
      </c>
      <c r="E77" s="125">
        <v>35049</v>
      </c>
      <c r="F77" s="125">
        <f t="shared" si="2"/>
        <v>280392</v>
      </c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</row>
    <row r="78" spans="1:239" ht="13.5" customHeight="1" x14ac:dyDescent="0.25">
      <c r="A78" s="129" t="s">
        <v>35</v>
      </c>
      <c r="B78" s="130"/>
      <c r="C78" s="130"/>
      <c r="D78" s="130"/>
      <c r="E78" s="131"/>
      <c r="F78" s="132">
        <f>SUM(F54:F77)</f>
        <v>5768154.5</v>
      </c>
    </row>
    <row r="79" spans="1:239" ht="12" customHeight="1" x14ac:dyDescent="0.25">
      <c r="A79" s="133"/>
      <c r="B79" s="89"/>
      <c r="C79" s="89"/>
      <c r="D79" s="115"/>
      <c r="E79" s="90"/>
      <c r="F79" s="90"/>
    </row>
    <row r="80" spans="1:239" ht="12" customHeight="1" x14ac:dyDescent="0.25">
      <c r="A80" s="135" t="s">
        <v>36</v>
      </c>
      <c r="B80" s="136"/>
      <c r="C80" s="86"/>
      <c r="D80" s="86"/>
      <c r="E80" s="87"/>
      <c r="F80" s="87"/>
    </row>
    <row r="81" spans="1:6" ht="28.5" customHeight="1" x14ac:dyDescent="0.25">
      <c r="A81" s="91" t="s">
        <v>37</v>
      </c>
      <c r="B81" s="92" t="s">
        <v>30</v>
      </c>
      <c r="C81" s="92" t="s">
        <v>31</v>
      </c>
      <c r="D81" s="91" t="s">
        <v>17</v>
      </c>
      <c r="E81" s="92" t="s">
        <v>18</v>
      </c>
      <c r="F81" s="91" t="s">
        <v>19</v>
      </c>
    </row>
    <row r="82" spans="1:6" ht="12.75" customHeight="1" x14ac:dyDescent="0.25">
      <c r="A82" s="137" t="s">
        <v>130</v>
      </c>
      <c r="B82" s="138" t="s">
        <v>128</v>
      </c>
      <c r="C82" s="139">
        <v>5</v>
      </c>
      <c r="D82" s="94" t="s">
        <v>129</v>
      </c>
      <c r="E82" s="139">
        <v>63660</v>
      </c>
      <c r="F82" s="139">
        <f>C82*E82</f>
        <v>318300</v>
      </c>
    </row>
    <row r="83" spans="1:6" ht="12.75" customHeight="1" x14ac:dyDescent="0.25">
      <c r="A83" s="114" t="s">
        <v>138</v>
      </c>
      <c r="B83" s="152" t="s">
        <v>100</v>
      </c>
      <c r="C83" s="150">
        <v>1</v>
      </c>
      <c r="D83" s="151"/>
      <c r="E83" s="150">
        <v>165000</v>
      </c>
      <c r="F83" s="150">
        <f>C83*E83</f>
        <v>165000</v>
      </c>
    </row>
    <row r="84" spans="1:6" ht="13.5" customHeight="1" x14ac:dyDescent="0.25">
      <c r="A84" s="129" t="s">
        <v>38</v>
      </c>
      <c r="B84" s="130"/>
      <c r="C84" s="130"/>
      <c r="D84" s="130"/>
      <c r="E84" s="130"/>
      <c r="F84" s="132">
        <f>F82+F83</f>
        <v>483300</v>
      </c>
    </row>
    <row r="85" spans="1:6" ht="12" customHeight="1" x14ac:dyDescent="0.25">
      <c r="A85" s="140" t="s">
        <v>86</v>
      </c>
      <c r="B85" s="141" t="s">
        <v>86</v>
      </c>
      <c r="C85" s="142" t="s">
        <v>86</v>
      </c>
      <c r="D85" s="140"/>
      <c r="E85" s="143" t="s">
        <v>86</v>
      </c>
      <c r="F85" s="143"/>
    </row>
    <row r="86" spans="1:6" ht="12" customHeight="1" x14ac:dyDescent="0.25">
      <c r="A86" s="134" t="s">
        <v>39</v>
      </c>
      <c r="B86" s="144"/>
      <c r="C86" s="144"/>
      <c r="D86" s="144"/>
      <c r="E86" s="144"/>
      <c r="F86" s="145">
        <f>F33+F38+F50+F78+F84</f>
        <v>9830259.620000001</v>
      </c>
    </row>
    <row r="87" spans="1:6" ht="12" customHeight="1" x14ac:dyDescent="0.25">
      <c r="A87" s="146" t="s">
        <v>40</v>
      </c>
      <c r="B87" s="147"/>
      <c r="C87" s="147"/>
      <c r="D87" s="147"/>
      <c r="E87" s="147"/>
      <c r="F87" s="148">
        <f>F86*0.05</f>
        <v>491512.98100000009</v>
      </c>
    </row>
    <row r="88" spans="1:6" ht="12" customHeight="1" x14ac:dyDescent="0.25">
      <c r="A88" s="134" t="s">
        <v>41</v>
      </c>
      <c r="B88" s="144"/>
      <c r="C88" s="144"/>
      <c r="D88" s="144"/>
      <c r="E88" s="144"/>
      <c r="F88" s="145">
        <f>F87+F86</f>
        <v>10321772.601000002</v>
      </c>
    </row>
    <row r="89" spans="1:6" ht="12" customHeight="1" x14ac:dyDescent="0.25">
      <c r="A89" s="146" t="s">
        <v>42</v>
      </c>
      <c r="B89" s="147"/>
      <c r="C89" s="147"/>
      <c r="D89" s="147"/>
      <c r="E89" s="147"/>
      <c r="F89" s="148">
        <f>F12</f>
        <v>16000000</v>
      </c>
    </row>
    <row r="90" spans="1:6" ht="12" customHeight="1" x14ac:dyDescent="0.25">
      <c r="A90" s="134" t="s">
        <v>43</v>
      </c>
      <c r="B90" s="149"/>
      <c r="C90" s="149"/>
      <c r="D90" s="149"/>
      <c r="E90" s="149"/>
      <c r="F90" s="145">
        <f>F89-F88</f>
        <v>5678227.3989999983</v>
      </c>
    </row>
    <row r="91" spans="1:6" ht="12" customHeight="1" x14ac:dyDescent="0.25">
      <c r="A91" s="53" t="s">
        <v>44</v>
      </c>
      <c r="B91" s="54"/>
      <c r="C91" s="54"/>
      <c r="D91" s="54"/>
      <c r="E91" s="54"/>
      <c r="F91" s="50"/>
    </row>
    <row r="92" spans="1:6" ht="12.75" customHeight="1" thickBot="1" x14ac:dyDescent="0.3">
      <c r="A92" s="55"/>
      <c r="B92" s="54"/>
      <c r="C92" s="54"/>
      <c r="D92" s="54"/>
      <c r="E92" s="54"/>
      <c r="F92" s="50"/>
    </row>
    <row r="93" spans="1:6" ht="12" customHeight="1" x14ac:dyDescent="0.25">
      <c r="A93" s="67" t="s">
        <v>45</v>
      </c>
      <c r="B93" s="68"/>
      <c r="C93" s="68"/>
      <c r="D93" s="68"/>
      <c r="E93" s="69"/>
      <c r="F93" s="50"/>
    </row>
    <row r="94" spans="1:6" ht="12" customHeight="1" x14ac:dyDescent="0.25">
      <c r="A94" s="70" t="s">
        <v>46</v>
      </c>
      <c r="B94" s="52"/>
      <c r="C94" s="52"/>
      <c r="D94" s="52"/>
      <c r="E94" s="71"/>
      <c r="F94" s="50"/>
    </row>
    <row r="95" spans="1:6" ht="12" customHeight="1" x14ac:dyDescent="0.25">
      <c r="A95" s="70" t="s">
        <v>47</v>
      </c>
      <c r="B95" s="52"/>
      <c r="C95" s="52"/>
      <c r="D95" s="52"/>
      <c r="E95" s="71"/>
      <c r="F95" s="50"/>
    </row>
    <row r="96" spans="1:6" ht="12" customHeight="1" x14ac:dyDescent="0.25">
      <c r="A96" s="70" t="s">
        <v>48</v>
      </c>
      <c r="B96" s="52"/>
      <c r="C96" s="52"/>
      <c r="D96" s="52"/>
      <c r="E96" s="71"/>
      <c r="F96" s="50"/>
    </row>
    <row r="97" spans="1:6" ht="12" customHeight="1" x14ac:dyDescent="0.25">
      <c r="A97" s="70" t="s">
        <v>49</v>
      </c>
      <c r="B97" s="52"/>
      <c r="C97" s="52"/>
      <c r="D97" s="52"/>
      <c r="E97" s="71"/>
      <c r="F97" s="50"/>
    </row>
    <row r="98" spans="1:6" ht="12" customHeight="1" x14ac:dyDescent="0.25">
      <c r="A98" s="70" t="s">
        <v>50</v>
      </c>
      <c r="B98" s="52"/>
      <c r="C98" s="52"/>
      <c r="D98" s="52"/>
      <c r="E98" s="71"/>
      <c r="F98" s="50"/>
    </row>
    <row r="99" spans="1:6" ht="12.75" customHeight="1" thickBot="1" x14ac:dyDescent="0.3">
      <c r="A99" s="72" t="s">
        <v>51</v>
      </c>
      <c r="B99" s="73"/>
      <c r="C99" s="73"/>
      <c r="D99" s="73"/>
      <c r="E99" s="74"/>
      <c r="F99" s="50"/>
    </row>
    <row r="100" spans="1:6" ht="12.75" customHeight="1" x14ac:dyDescent="0.25">
      <c r="A100" s="65"/>
      <c r="B100" s="52"/>
      <c r="C100" s="52"/>
      <c r="D100" s="52"/>
      <c r="E100" s="52"/>
      <c r="F100" s="50"/>
    </row>
    <row r="101" spans="1:6" ht="15" customHeight="1" thickBot="1" x14ac:dyDescent="0.3">
      <c r="A101" s="167" t="s">
        <v>52</v>
      </c>
      <c r="B101" s="168"/>
      <c r="C101" s="64"/>
      <c r="D101" s="44"/>
      <c r="E101" s="44"/>
      <c r="F101" s="50"/>
    </row>
    <row r="102" spans="1:6" ht="12" customHeight="1" x14ac:dyDescent="0.25">
      <c r="A102" s="57" t="s">
        <v>37</v>
      </c>
      <c r="B102" s="45" t="s">
        <v>53</v>
      </c>
      <c r="C102" s="58" t="s">
        <v>54</v>
      </c>
      <c r="D102" s="44"/>
      <c r="E102" s="44"/>
      <c r="F102" s="50"/>
    </row>
    <row r="103" spans="1:6" ht="12" customHeight="1" x14ac:dyDescent="0.25">
      <c r="A103" s="59" t="s">
        <v>55</v>
      </c>
      <c r="B103" s="46">
        <f>F33</f>
        <v>2256000</v>
      </c>
      <c r="C103" s="60">
        <f>(B103/B109)</f>
        <v>0.21856710927553591</v>
      </c>
      <c r="D103" s="44"/>
      <c r="E103" s="44"/>
      <c r="F103" s="50"/>
    </row>
    <row r="104" spans="1:6" ht="12" customHeight="1" x14ac:dyDescent="0.25">
      <c r="A104" s="59" t="s">
        <v>56</v>
      </c>
      <c r="B104" s="47">
        <v>0</v>
      </c>
      <c r="C104" s="60">
        <v>0</v>
      </c>
      <c r="D104" s="44"/>
      <c r="E104" s="44"/>
      <c r="F104" s="50"/>
    </row>
    <row r="105" spans="1:6" ht="12" customHeight="1" x14ac:dyDescent="0.25">
      <c r="A105" s="59" t="s">
        <v>57</v>
      </c>
      <c r="B105" s="46">
        <f>F50</f>
        <v>1322805.1200000001</v>
      </c>
      <c r="C105" s="60">
        <f>(B105/B109)</f>
        <v>0.12815677802007022</v>
      </c>
      <c r="D105" s="44"/>
      <c r="E105" s="44"/>
      <c r="F105" s="50"/>
    </row>
    <row r="106" spans="1:6" ht="12" customHeight="1" x14ac:dyDescent="0.25">
      <c r="A106" s="59" t="s">
        <v>29</v>
      </c>
      <c r="B106" s="46">
        <f>F78</f>
        <v>5768154.5</v>
      </c>
      <c r="C106" s="60">
        <f>(B106/B109)</f>
        <v>0.55883371228708967</v>
      </c>
      <c r="D106" s="44"/>
      <c r="E106" s="44"/>
      <c r="F106" s="50"/>
    </row>
    <row r="107" spans="1:6" ht="12" customHeight="1" x14ac:dyDescent="0.25">
      <c r="A107" s="59" t="s">
        <v>58</v>
      </c>
      <c r="B107" s="48">
        <f>F84</f>
        <v>483300</v>
      </c>
      <c r="C107" s="60">
        <f>(B107/B109)</f>
        <v>4.6823352798256432E-2</v>
      </c>
      <c r="D107" s="49"/>
      <c r="E107" s="49"/>
      <c r="F107" s="50"/>
    </row>
    <row r="108" spans="1:6" ht="12" customHeight="1" x14ac:dyDescent="0.25">
      <c r="A108" s="59" t="s">
        <v>59</v>
      </c>
      <c r="B108" s="48">
        <f>F87</f>
        <v>491512.98100000009</v>
      </c>
      <c r="C108" s="60">
        <f>(B108/B109)</f>
        <v>4.7619047619047616E-2</v>
      </c>
      <c r="D108" s="49"/>
      <c r="E108" s="49"/>
      <c r="F108" s="50"/>
    </row>
    <row r="109" spans="1:6" ht="12.75" customHeight="1" thickBot="1" x14ac:dyDescent="0.3">
      <c r="A109" s="61" t="s">
        <v>60</v>
      </c>
      <c r="B109" s="62">
        <f>SUM(B103:B108)</f>
        <v>10321772.601000002</v>
      </c>
      <c r="C109" s="63">
        <f>SUM(C103:C108)</f>
        <v>0.99999999999999978</v>
      </c>
      <c r="D109" s="49"/>
      <c r="E109" s="49"/>
      <c r="F109" s="50"/>
    </row>
    <row r="110" spans="1:6" ht="12" customHeight="1" x14ac:dyDescent="0.25">
      <c r="A110" s="55"/>
      <c r="B110" s="54"/>
      <c r="C110" s="54"/>
      <c r="D110" s="54"/>
      <c r="E110" s="54"/>
      <c r="F110" s="50"/>
    </row>
    <row r="111" spans="1:6" ht="12.75" customHeight="1" thickBot="1" x14ac:dyDescent="0.3">
      <c r="A111" s="56"/>
      <c r="B111" s="54"/>
      <c r="C111" s="54"/>
      <c r="D111" s="54"/>
      <c r="E111" s="54"/>
      <c r="F111" s="50"/>
    </row>
    <row r="112" spans="1:6" ht="12" customHeight="1" thickBot="1" x14ac:dyDescent="0.3">
      <c r="A112" s="164" t="s">
        <v>73</v>
      </c>
      <c r="B112" s="165"/>
      <c r="C112" s="165"/>
      <c r="D112" s="166"/>
      <c r="E112" s="49"/>
      <c r="F112" s="50"/>
    </row>
    <row r="113" spans="1:6" ht="12" customHeight="1" x14ac:dyDescent="0.25">
      <c r="A113" s="76" t="s">
        <v>71</v>
      </c>
      <c r="B113" s="79">
        <v>150000</v>
      </c>
      <c r="C113" s="79">
        <f>F9</f>
        <v>160000</v>
      </c>
      <c r="D113" s="80">
        <v>170000</v>
      </c>
      <c r="E113" s="75"/>
      <c r="F113" s="51"/>
    </row>
    <row r="114" spans="1:6" ht="12.75" customHeight="1" thickBot="1" x14ac:dyDescent="0.3">
      <c r="A114" s="61" t="s">
        <v>72</v>
      </c>
      <c r="B114" s="62">
        <f>(F88/B113)</f>
        <v>68.811817340000005</v>
      </c>
      <c r="C114" s="62">
        <f>(F88/C113)</f>
        <v>64.511078756250015</v>
      </c>
      <c r="D114" s="77">
        <f>(F88/D113)</f>
        <v>60.716309417647068</v>
      </c>
      <c r="E114" s="75"/>
      <c r="F114" s="51"/>
    </row>
    <row r="115" spans="1:6" ht="15.6" customHeight="1" x14ac:dyDescent="0.25">
      <c r="A115" s="66" t="s">
        <v>61</v>
      </c>
      <c r="B115" s="52"/>
      <c r="C115" s="52"/>
      <c r="D115" s="52"/>
      <c r="E115" s="52"/>
      <c r="F115" s="52"/>
    </row>
  </sheetData>
  <mergeCells count="9">
    <mergeCell ref="D9:E9"/>
    <mergeCell ref="D14:E14"/>
    <mergeCell ref="D15:E15"/>
    <mergeCell ref="A17:F17"/>
    <mergeCell ref="A112:D112"/>
    <mergeCell ref="A101:B101"/>
    <mergeCell ref="D13:E13"/>
    <mergeCell ref="D11:E11"/>
    <mergeCell ref="D10:E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TEMPRANA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2023-03-28T13:02:48Z</dcterms:modified>
</cp:coreProperties>
</file>