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C 2023\"/>
    </mc:Choice>
  </mc:AlternateContent>
  <bookViews>
    <workbookView xWindow="0" yWindow="0" windowWidth="25200" windowHeight="11385"/>
  </bookViews>
  <sheets>
    <sheet name="CEBOLL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 l="1"/>
  <c r="G72" i="1"/>
  <c r="G67" i="1"/>
  <c r="G66" i="1"/>
  <c r="G75" i="1"/>
  <c r="G74" i="1"/>
  <c r="G71" i="1"/>
  <c r="G70" i="1"/>
  <c r="G69" i="1"/>
  <c r="G68" i="1"/>
  <c r="G64" i="1"/>
  <c r="G87" i="1" s="1"/>
  <c r="G86" i="1"/>
  <c r="G85" i="1"/>
  <c r="G84" i="1"/>
  <c r="G82" i="1"/>
  <c r="G81" i="1"/>
  <c r="G79" i="1"/>
  <c r="G78" i="1"/>
  <c r="G77" i="1"/>
  <c r="G57" i="1"/>
  <c r="G58" i="1"/>
  <c r="G56" i="1"/>
  <c r="G55" i="1"/>
  <c r="G54" i="1"/>
  <c r="G53" i="1"/>
  <c r="G52" i="1"/>
  <c r="G51" i="1"/>
  <c r="G21" i="1"/>
  <c r="G22" i="1"/>
  <c r="G32" i="1"/>
  <c r="G31" i="1"/>
  <c r="G30" i="1"/>
  <c r="G29" i="1"/>
  <c r="G28" i="1"/>
  <c r="G27" i="1"/>
  <c r="G26" i="1"/>
  <c r="G25" i="1"/>
  <c r="G24" i="1"/>
  <c r="G23" i="1"/>
  <c r="G12" i="1"/>
  <c r="G59" i="1" l="1"/>
  <c r="G91" i="1"/>
  <c r="G36" i="1"/>
  <c r="G35" i="1"/>
  <c r="G34" i="1"/>
  <c r="G33" i="1"/>
  <c r="G40" i="1"/>
  <c r="G39" i="1"/>
  <c r="G38" i="1"/>
  <c r="G37" i="1"/>
  <c r="G92" i="1" l="1"/>
  <c r="G41" i="1"/>
  <c r="G42" i="1" s="1"/>
  <c r="G97" i="1" l="1"/>
  <c r="C116" i="1"/>
  <c r="C115" i="1" l="1"/>
  <c r="C114" i="1"/>
  <c r="C112" i="1"/>
  <c r="G47" i="1" l="1"/>
  <c r="G94" i="1" s="1"/>
  <c r="G95" i="1" l="1"/>
  <c r="G96" i="1" l="1"/>
  <c r="G98" i="1" s="1"/>
  <c r="C117" i="1"/>
  <c r="C123" i="1" l="1"/>
  <c r="C118" i="1"/>
  <c r="D117" i="1" s="1"/>
  <c r="D123" i="1"/>
  <c r="E123" i="1"/>
  <c r="D115" i="1" l="1"/>
  <c r="D112" i="1"/>
  <c r="D114" i="1"/>
  <c r="D116" i="1"/>
  <c r="D118" i="1" l="1"/>
</calcChain>
</file>

<file path=xl/sharedStrings.xml><?xml version="1.0" encoding="utf-8"?>
<sst xmlns="http://schemas.openxmlformats.org/spreadsheetml/2006/main" count="245" uniqueCount="150">
  <si>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</si>
  <si>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</si>
  <si>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</si>
  <si>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</si>
  <si>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</si>
  <si>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</si>
  <si>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</si>
  <si>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</si>
  <si>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</si>
  <si>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</si>
  <si>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</si>
  <si>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</si>
  <si>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</si>
  <si>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</si>
  <si>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</si>
  <si>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</si>
  <si>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</si>
  <si>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</si>
  <si>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</si>
  <si>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</si>
  <si>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</si>
  <si>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</si>
  <si>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</si>
  <si>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</si>
  <si>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</si>
  <si>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</si>
  <si>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</si>
  <si>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</si>
  <si>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</si>
  <si>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</si>
  <si>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</si>
  <si>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</si>
  <si>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</si>
  <si>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</si>
  <si>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</si>
  <si>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</si>
  <si>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</si>
  <si>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</si>
  <si>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</si>
  <si>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</si>
  <si>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</si>
  <si>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</si>
  <si>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</si>
  <si>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</si>
  <si>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</si>
  <si>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</si>
  <si>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</si>
  <si>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</si>
  <si>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</si>
  <si>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</si>
  <si>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</si>
  <si>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Lib. B. O'Higgins</t>
  </si>
  <si>
    <t>Santa Cruz</t>
  </si>
  <si>
    <t>Todas</t>
  </si>
  <si>
    <t>Enero</t>
  </si>
  <si>
    <t>RENDIMIENTO (kg/Há.)</t>
  </si>
  <si>
    <t>Agosto</t>
  </si>
  <si>
    <t>1. Los precios de los insumos y productos se expresan con IVA.</t>
  </si>
  <si>
    <t>2. El  costo de la mano de obra incluye impuestos e imposiciones.</t>
  </si>
  <si>
    <t>3. El precio de los insumos incluye el transporte hasta el predio.</t>
  </si>
  <si>
    <t>CEBOLLA</t>
  </si>
  <si>
    <t>Pandero-Cobra</t>
  </si>
  <si>
    <t>Alto</t>
  </si>
  <si>
    <t>Mercado mayorista local</t>
  </si>
  <si>
    <t>heladas/lluvias extemporanea</t>
  </si>
  <si>
    <t>COSTOS DIRECTOS DE PRODUCCION POR HECTAREA (Incluye IVA)</t>
  </si>
  <si>
    <t>Control de malezas</t>
  </si>
  <si>
    <t>May/Jun</t>
  </si>
  <si>
    <t>Siembra de almaciguera</t>
  </si>
  <si>
    <t>Riego de almaciguera</t>
  </si>
  <si>
    <t>Manejo de almácigos</t>
  </si>
  <si>
    <t>Junio-Septiembre</t>
  </si>
  <si>
    <t xml:space="preserve">Arranca de almácigos </t>
  </si>
  <si>
    <t>Sept-Octubre</t>
  </si>
  <si>
    <t>Riego</t>
  </si>
  <si>
    <t>Agosto- Septiembre</t>
  </si>
  <si>
    <t>Aplicación de fertilizante base</t>
  </si>
  <si>
    <t>Transplante/Plantación</t>
  </si>
  <si>
    <t xml:space="preserve">Aplicación de herbicidas </t>
  </si>
  <si>
    <t>Oct/Nov</t>
  </si>
  <si>
    <t>Riegos 2</t>
  </si>
  <si>
    <t>Octubre</t>
  </si>
  <si>
    <t>Segunda aplicación de fetilizantes</t>
  </si>
  <si>
    <t>Octubre/Noviembre</t>
  </si>
  <si>
    <t>Aplicaciónde insec/fungicida (2)</t>
  </si>
  <si>
    <t>Octubre-Noviembre</t>
  </si>
  <si>
    <t>Riegos (4)</t>
  </si>
  <si>
    <t>Noviembre</t>
  </si>
  <si>
    <t>Tercera aplicación de fertilizantes</t>
  </si>
  <si>
    <t>Aplicación de Insect./fungicida (2)</t>
  </si>
  <si>
    <t>Diciembre</t>
  </si>
  <si>
    <t>Arranca</t>
  </si>
  <si>
    <t>Marzo</t>
  </si>
  <si>
    <t>Curado</t>
  </si>
  <si>
    <t>Volteadura</t>
  </si>
  <si>
    <t xml:space="preserve">Acarreo  </t>
  </si>
  <si>
    <t>Guarda en bodega</t>
  </si>
  <si>
    <t>Aradura</t>
  </si>
  <si>
    <t>JM</t>
  </si>
  <si>
    <t>Mayo-Junio</t>
  </si>
  <si>
    <t>Rastraje (2)</t>
  </si>
  <si>
    <t>Aplicación de fertilizante</t>
  </si>
  <si>
    <t>Vibrocultivador</t>
  </si>
  <si>
    <t>Melgadura</t>
  </si>
  <si>
    <t>Agosto-Septiembre</t>
  </si>
  <si>
    <t>Aplicación de herbicida (Pretras)</t>
  </si>
  <si>
    <t>Acequiadura</t>
  </si>
  <si>
    <t>Acarreo</t>
  </si>
  <si>
    <t>Semilla</t>
  </si>
  <si>
    <t>Tarro</t>
  </si>
  <si>
    <t>Urea</t>
  </si>
  <si>
    <t>Septiembre-Diciembre</t>
  </si>
  <si>
    <t>Salitre potásico</t>
  </si>
  <si>
    <t>Super fosfato triple</t>
  </si>
  <si>
    <t>Nitrato de potasio</t>
  </si>
  <si>
    <t>Sept-Diciembre</t>
  </si>
  <si>
    <t>Kelpac</t>
  </si>
  <si>
    <t>lt</t>
  </si>
  <si>
    <t>Septiembre</t>
  </si>
  <si>
    <t>Kendal</t>
  </si>
  <si>
    <t>Octubre-Diciembre</t>
  </si>
  <si>
    <t>Fosfimax</t>
  </si>
  <si>
    <t>FUNGICIDAS</t>
  </si>
  <si>
    <t>Switch 62,5 WG</t>
  </si>
  <si>
    <t>Kg</t>
  </si>
  <si>
    <t xml:space="preserve">Manzate 200 </t>
  </si>
  <si>
    <t>Bravo 720</t>
  </si>
  <si>
    <t>Amistar Opti</t>
  </si>
  <si>
    <t>Noviembre-Enero</t>
  </si>
  <si>
    <t>Folio Gold 440</t>
  </si>
  <si>
    <t>Ridomil Gold Mz 68</t>
  </si>
  <si>
    <t>HERBICIDAS</t>
  </si>
  <si>
    <t>Dual Gold</t>
  </si>
  <si>
    <t>Prodigio</t>
  </si>
  <si>
    <t>INSECTICIDAS</t>
  </si>
  <si>
    <t>Balazo 90 SP</t>
  </si>
  <si>
    <t>Septiembre-Enero</t>
  </si>
  <si>
    <t>Karate Zeon 050 CS</t>
  </si>
  <si>
    <t>Success 48</t>
  </si>
  <si>
    <t>SEMILLA</t>
  </si>
  <si>
    <t>FERTILIZANTES</t>
  </si>
  <si>
    <t>Fletes</t>
  </si>
  <si>
    <t>Abril-Junio</t>
  </si>
  <si>
    <t>4. El costo de la maquinaria incluye el costo del operador, combustible y arriendo del equipo.</t>
  </si>
  <si>
    <t>5. Los insumos aplicados (tipo y dosis) están referidos al Área en particular.</t>
  </si>
  <si>
    <t>6. El precio esperado por ventas corresponde al precio colocado en el domicilio del comprador.</t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</si>
  <si>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</si>
  <si>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ESCENARIOS COSTO UNITARIO  ($/KG)</t>
  </si>
  <si>
    <t>Costo unitario ($/KG) (*)</t>
  </si>
  <si>
    <t>PRECIO ESPERADO ($/kilo)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</si>
</sst>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8" formatCode="_-* #,##0_-;\-* #,##0_-;_-* &quot;-&quot;??_-;_-@_-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9"/>
      <color rgb="FF000000"/>
      <name val="Arial Narrow"/>
      <family val="2"/>
    </font>
    <font>
      <sz val="9"/>
      <color rgb="FF000000"/>
      <name val="Calibri"/>
      <family val="2"/>
    </font>
    <font>
      <b/>
      <u/>
      <sz val="8"/>
      <color indexed="8"/>
      <name val="Arial Narrow"/>
      <family val="2"/>
    </font>
    <font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166" fontId="15" fillId="0" borderId="16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</cellStyleXfs>
  <cellXfs count="12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1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3" fillId="2" borderId="16" xfId="0" applyNumberFormat="1" applyFont="1" applyFill="1" applyBorder="1" applyAlignment="1">
      <alignment vertical="center"/>
    </xf>
    <xf numFmtId="0" fontId="11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1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49" fontId="10" fillId="8" borderId="28" xfId="0" applyNumberFormat="1" applyFont="1" applyFill="1" applyBorder="1" applyAlignment="1">
      <alignment vertical="center"/>
    </xf>
    <xf numFmtId="49" fontId="11" fillId="8" borderId="29" xfId="0" applyNumberFormat="1" applyFont="1" applyFill="1" applyBorder="1" applyAlignment="1"/>
    <xf numFmtId="49" fontId="10" fillId="2" borderId="30" xfId="0" applyNumberFormat="1" applyFont="1" applyFill="1" applyBorder="1" applyAlignment="1">
      <alignment vertical="center"/>
    </xf>
    <xf numFmtId="9" fontId="11" fillId="2" borderId="31" xfId="0" applyNumberFormat="1" applyFont="1" applyFill="1" applyBorder="1" applyAlignment="1"/>
    <xf numFmtId="49" fontId="10" fillId="8" borderId="32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vertical="center"/>
    </xf>
    <xf numFmtId="9" fontId="10" fillId="8" borderId="34" xfId="0" applyNumberFormat="1" applyFont="1" applyFill="1" applyBorder="1" applyAlignment="1">
      <alignment vertical="center"/>
    </xf>
    <xf numFmtId="0" fontId="11" fillId="9" borderId="37" xfId="0" applyFont="1" applyFill="1" applyBorder="1" applyAlignment="1"/>
    <xf numFmtId="0" fontId="11" fillId="2" borderId="16" xfId="0" applyFont="1" applyFill="1" applyBorder="1" applyAlignment="1">
      <alignment vertical="center"/>
    </xf>
    <xf numFmtId="49" fontId="11" fillId="2" borderId="16" xfId="0" applyNumberFormat="1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4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6" xfId="0" applyFont="1" applyFill="1" applyBorder="1" applyAlignment="1">
      <alignment vertical="center"/>
    </xf>
    <xf numFmtId="49" fontId="10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5" fillId="3" borderId="51" xfId="0" applyNumberFormat="1" applyFont="1" applyFill="1" applyBorder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vertical="center"/>
    </xf>
    <xf numFmtId="3" fontId="5" fillId="3" borderId="51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horizontal="center" vertical="center"/>
    </xf>
    <xf numFmtId="165" fontId="10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16" fillId="3" borderId="52" xfId="0" applyNumberFormat="1" applyFont="1" applyFill="1" applyBorder="1" applyAlignment="1">
      <alignment vertical="center" wrapText="1"/>
    </xf>
    <xf numFmtId="0" fontId="3" fillId="2" borderId="6" xfId="0" applyFont="1" applyFill="1" applyBorder="1"/>
    <xf numFmtId="0" fontId="0" fillId="0" borderId="0" xfId="0" applyNumberFormat="1"/>
    <xf numFmtId="0" fontId="0" fillId="0" borderId="0" xfId="0"/>
    <xf numFmtId="49" fontId="3" fillId="2" borderId="52" xfId="0" applyNumberFormat="1" applyFont="1" applyFill="1" applyBorder="1" applyAlignment="1">
      <alignment vertical="center" wrapText="1"/>
    </xf>
    <xf numFmtId="0" fontId="2" fillId="2" borderId="55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6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0" fontId="17" fillId="2" borderId="11" xfId="0" applyFont="1" applyFill="1" applyBorder="1" applyAlignment="1">
      <alignment vertical="center"/>
    </xf>
    <xf numFmtId="49" fontId="14" fillId="9" borderId="35" xfId="0" applyNumberFormat="1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3" fillId="2" borderId="5" xfId="0" applyNumberFormat="1" applyFont="1" applyFill="1" applyBorder="1"/>
    <xf numFmtId="0" fontId="3" fillId="2" borderId="5" xfId="0" applyFont="1" applyFill="1" applyBorder="1"/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3" fillId="2" borderId="50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  <xf numFmtId="0" fontId="19" fillId="0" borderId="53" xfId="0" applyFont="1" applyFill="1" applyBorder="1" applyAlignment="1">
      <alignment horizontal="right"/>
    </xf>
    <xf numFmtId="0" fontId="19" fillId="10" borderId="53" xfId="0" applyFont="1" applyFill="1" applyBorder="1" applyAlignment="1">
      <alignment horizontal="right"/>
    </xf>
    <xf numFmtId="14" fontId="19" fillId="0" borderId="53" xfId="0" applyNumberFormat="1" applyFont="1" applyFill="1" applyBorder="1" applyAlignment="1">
      <alignment horizontal="right"/>
    </xf>
    <xf numFmtId="3" fontId="19" fillId="0" borderId="53" xfId="0" applyNumberFormat="1" applyFont="1" applyFill="1" applyBorder="1"/>
    <xf numFmtId="168" fontId="19" fillId="10" borderId="56" xfId="2" applyNumberFormat="1" applyFont="1" applyFill="1" applyBorder="1" applyAlignment="1">
      <alignment horizontal="right"/>
    </xf>
    <xf numFmtId="168" fontId="19" fillId="10" borderId="53" xfId="2" applyNumberFormat="1" applyFont="1" applyFill="1" applyBorder="1" applyAlignment="1">
      <alignment horizontal="right"/>
    </xf>
    <xf numFmtId="0" fontId="20" fillId="10" borderId="56" xfId="0" applyFont="1" applyFill="1" applyBorder="1" applyAlignment="1">
      <alignment horizontal="right" wrapText="1"/>
    </xf>
    <xf numFmtId="0" fontId="19" fillId="10" borderId="56" xfId="0" applyFont="1" applyFill="1" applyBorder="1" applyAlignment="1">
      <alignment horizontal="right"/>
    </xf>
    <xf numFmtId="0" fontId="19" fillId="10" borderId="56" xfId="0" applyFont="1" applyFill="1" applyBorder="1" applyAlignment="1">
      <alignment horizontal="right" wrapText="1"/>
    </xf>
    <xf numFmtId="49" fontId="17" fillId="2" borderId="38" xfId="0" applyNumberFormat="1" applyFont="1" applyFill="1" applyBorder="1" applyAlignment="1">
      <alignment vertical="center"/>
    </xf>
    <xf numFmtId="0" fontId="3" fillId="2" borderId="39" xfId="0" applyFont="1" applyFill="1" applyBorder="1" applyAlignment="1"/>
    <xf numFmtId="0" fontId="3" fillId="2" borderId="40" xfId="0" applyFont="1" applyFill="1" applyBorder="1" applyAlignment="1"/>
    <xf numFmtId="0" fontId="22" fillId="0" borderId="41" xfId="0" applyFont="1" applyFill="1" applyBorder="1" applyAlignment="1">
      <alignment vertical="center"/>
    </xf>
    <xf numFmtId="0" fontId="3" fillId="2" borderId="16" xfId="0" applyFont="1" applyFill="1" applyBorder="1" applyAlignment="1"/>
    <xf numFmtId="0" fontId="3" fillId="2" borderId="42" xfId="0" applyFont="1" applyFill="1" applyBorder="1" applyAlignment="1"/>
    <xf numFmtId="49" fontId="3" fillId="2" borderId="43" xfId="0" applyNumberFormat="1" applyFont="1" applyFill="1" applyBorder="1" applyAlignment="1">
      <alignment vertical="center"/>
    </xf>
    <xf numFmtId="0" fontId="3" fillId="2" borderId="44" xfId="0" applyFont="1" applyFill="1" applyBorder="1" applyAlignment="1"/>
    <xf numFmtId="0" fontId="3" fillId="2" borderId="45" xfId="0" applyFont="1" applyFill="1" applyBorder="1" applyAlignment="1"/>
    <xf numFmtId="41" fontId="10" fillId="8" borderId="48" xfId="3" applyFont="1" applyFill="1" applyBorder="1" applyAlignment="1">
      <alignment vertical="center"/>
    </xf>
    <xf numFmtId="41" fontId="10" fillId="8" borderId="49" xfId="3" applyFont="1" applyFill="1" applyBorder="1" applyAlignment="1">
      <alignment vertical="center"/>
    </xf>
  </cellXfs>
  <cellStyles count="4">
    <cellStyle name="Millares" xfId="2" builtinId="3"/>
    <cellStyle name="Millares [0]" xfId="3" builtinId="6"/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24"/>
  <sheetViews>
    <sheetView showGridLines="0" tabSelected="1" zoomScale="120" zoomScaleNormal="120" workbookViewId="0">
      <selection activeCell="H12" sqref="H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77" customFormat="1" ht="12" customHeight="1" x14ac:dyDescent="0.25">
      <c r="A9" s="73"/>
      <c r="B9" s="74" t="s">
        <v>0</v>
      </c>
      <c r="C9" s="106" t="s">
        <v>60</v>
      </c>
      <c r="D9" s="75"/>
      <c r="E9" s="98" t="s">
        <v>55</v>
      </c>
      <c r="F9" s="99"/>
      <c r="G9" s="109">
        <v>75000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</row>
    <row r="10" spans="1:255" s="77" customFormat="1" ht="25.5" customHeight="1" x14ac:dyDescent="0.25">
      <c r="A10" s="73"/>
      <c r="B10" s="78" t="s">
        <v>1</v>
      </c>
      <c r="C10" s="107" t="s">
        <v>61</v>
      </c>
      <c r="D10" s="75"/>
      <c r="E10" s="96" t="s">
        <v>2</v>
      </c>
      <c r="F10" s="97"/>
      <c r="G10" s="110" t="s">
        <v>56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</row>
    <row r="11" spans="1:255" s="77" customFormat="1" ht="18" customHeight="1" x14ac:dyDescent="0.25">
      <c r="A11" s="73"/>
      <c r="B11" s="78" t="s">
        <v>47</v>
      </c>
      <c r="C11" s="107" t="s">
        <v>62</v>
      </c>
      <c r="D11" s="75"/>
      <c r="E11" s="96" t="s">
        <v>149</v>
      </c>
      <c r="F11" s="97"/>
      <c r="G11" s="110">
        <v>185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</row>
    <row r="12" spans="1:255" s="77" customFormat="1" ht="11.25" customHeight="1" x14ac:dyDescent="0.25">
      <c r="A12" s="73"/>
      <c r="B12" s="78" t="s">
        <v>48</v>
      </c>
      <c r="C12" s="106" t="s">
        <v>51</v>
      </c>
      <c r="D12" s="75"/>
      <c r="E12" s="104" t="s">
        <v>3</v>
      </c>
      <c r="F12" s="105"/>
      <c r="G12" s="111">
        <f>+G9*G11</f>
        <v>13875000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</row>
    <row r="13" spans="1:255" s="77" customFormat="1" ht="11.25" customHeight="1" x14ac:dyDescent="0.25">
      <c r="A13" s="73"/>
      <c r="B13" s="78" t="s">
        <v>49</v>
      </c>
      <c r="C13" s="106" t="s">
        <v>52</v>
      </c>
      <c r="D13" s="75"/>
      <c r="E13" s="96" t="s">
        <v>4</v>
      </c>
      <c r="F13" s="97"/>
      <c r="G13" s="112" t="s">
        <v>63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</row>
    <row r="14" spans="1:255" s="77" customFormat="1" ht="15" x14ac:dyDescent="0.25">
      <c r="A14" s="73"/>
      <c r="B14" s="78" t="s">
        <v>5</v>
      </c>
      <c r="C14" s="106" t="s">
        <v>53</v>
      </c>
      <c r="D14" s="75"/>
      <c r="E14" s="96" t="s">
        <v>6</v>
      </c>
      <c r="F14" s="97"/>
      <c r="G14" s="113" t="s">
        <v>56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</row>
    <row r="15" spans="1:255" s="77" customFormat="1" ht="25.5" customHeight="1" x14ac:dyDescent="0.25">
      <c r="A15" s="73"/>
      <c r="B15" s="78" t="s">
        <v>7</v>
      </c>
      <c r="C15" s="108" t="s">
        <v>54</v>
      </c>
      <c r="D15" s="75"/>
      <c r="E15" s="100" t="s">
        <v>8</v>
      </c>
      <c r="F15" s="101"/>
      <c r="G15" s="114" t="s">
        <v>64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</row>
    <row r="16" spans="1:255" ht="12" customHeight="1" x14ac:dyDescent="0.25">
      <c r="A16" s="2"/>
      <c r="B16" s="79"/>
      <c r="C16" s="6"/>
      <c r="D16" s="7"/>
      <c r="E16" s="8"/>
      <c r="F16" s="8"/>
      <c r="G16" s="80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102" t="s">
        <v>65</v>
      </c>
      <c r="C17" s="103"/>
      <c r="D17" s="103"/>
      <c r="E17" s="103"/>
      <c r="F17" s="103"/>
      <c r="G17" s="103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81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82" t="s">
        <v>9</v>
      </c>
      <c r="C19" s="83"/>
      <c r="D19" s="84"/>
      <c r="E19" s="84"/>
      <c r="F19" s="85"/>
      <c r="G19" s="86"/>
    </row>
    <row r="20" spans="1:255" ht="24" customHeight="1" x14ac:dyDescent="0.25">
      <c r="A20" s="5"/>
      <c r="B20" s="87" t="s">
        <v>10</v>
      </c>
      <c r="C20" s="88" t="s">
        <v>11</v>
      </c>
      <c r="D20" s="88" t="s">
        <v>12</v>
      </c>
      <c r="E20" s="87" t="s">
        <v>13</v>
      </c>
      <c r="F20" s="88" t="s">
        <v>14</v>
      </c>
      <c r="G20" s="87" t="s">
        <v>15</v>
      </c>
    </row>
    <row r="21" spans="1:255" s="77" customFormat="1" ht="12" customHeight="1" x14ac:dyDescent="0.25">
      <c r="A21" s="73"/>
      <c r="B21" s="89" t="s">
        <v>66</v>
      </c>
      <c r="C21" s="90" t="s">
        <v>16</v>
      </c>
      <c r="D21" s="90">
        <v>1</v>
      </c>
      <c r="E21" s="90" t="s">
        <v>67</v>
      </c>
      <c r="F21" s="91">
        <v>20000</v>
      </c>
      <c r="G21" s="92">
        <f t="shared" ref="G21:G22" si="0">+F21*D21</f>
        <v>20000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</row>
    <row r="22" spans="1:255" s="77" customFormat="1" ht="12" customHeight="1" x14ac:dyDescent="0.25">
      <c r="A22" s="73"/>
      <c r="B22" s="89" t="s">
        <v>68</v>
      </c>
      <c r="C22" s="90" t="s">
        <v>16</v>
      </c>
      <c r="D22" s="90">
        <v>2</v>
      </c>
      <c r="E22" s="90" t="s">
        <v>67</v>
      </c>
      <c r="F22" s="91">
        <v>20000</v>
      </c>
      <c r="G22" s="92">
        <f t="shared" si="0"/>
        <v>40000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</row>
    <row r="23" spans="1:255" s="77" customFormat="1" ht="12" customHeight="1" x14ac:dyDescent="0.25">
      <c r="A23" s="73"/>
      <c r="B23" s="89" t="s">
        <v>69</v>
      </c>
      <c r="C23" s="90" t="s">
        <v>16</v>
      </c>
      <c r="D23" s="90">
        <v>1</v>
      </c>
      <c r="E23" s="90" t="s">
        <v>67</v>
      </c>
      <c r="F23" s="91">
        <v>20000</v>
      </c>
      <c r="G23" s="92">
        <f>+F23*D23</f>
        <v>20000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  <c r="IT23" s="76"/>
      <c r="IU23" s="76"/>
    </row>
    <row r="24" spans="1:255" s="77" customFormat="1" ht="12" customHeight="1" x14ac:dyDescent="0.25">
      <c r="A24" s="73"/>
      <c r="B24" s="89" t="s">
        <v>70</v>
      </c>
      <c r="C24" s="90" t="s">
        <v>16</v>
      </c>
      <c r="D24" s="90">
        <v>10</v>
      </c>
      <c r="E24" s="90" t="s">
        <v>71</v>
      </c>
      <c r="F24" s="91">
        <v>20000</v>
      </c>
      <c r="G24" s="92">
        <f t="shared" ref="G24:G26" si="1">+F24*D24</f>
        <v>200000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  <c r="IQ24" s="76"/>
      <c r="IR24" s="76"/>
      <c r="IS24" s="76"/>
      <c r="IT24" s="76"/>
      <c r="IU24" s="76"/>
    </row>
    <row r="25" spans="1:255" s="77" customFormat="1" ht="12" customHeight="1" x14ac:dyDescent="0.25">
      <c r="A25" s="73"/>
      <c r="B25" s="89" t="s">
        <v>72</v>
      </c>
      <c r="C25" s="90" t="s">
        <v>16</v>
      </c>
      <c r="D25" s="90">
        <v>10</v>
      </c>
      <c r="E25" s="90" t="s">
        <v>73</v>
      </c>
      <c r="F25" s="91">
        <v>20000</v>
      </c>
      <c r="G25" s="92">
        <f t="shared" si="1"/>
        <v>200000</v>
      </c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  <c r="IQ25" s="76"/>
      <c r="IR25" s="76"/>
      <c r="IS25" s="76"/>
      <c r="IT25" s="76"/>
      <c r="IU25" s="76"/>
    </row>
    <row r="26" spans="1:255" s="77" customFormat="1" ht="12" customHeight="1" x14ac:dyDescent="0.25">
      <c r="A26" s="73"/>
      <c r="B26" s="89" t="s">
        <v>74</v>
      </c>
      <c r="C26" s="90" t="s">
        <v>16</v>
      </c>
      <c r="D26" s="90">
        <v>1</v>
      </c>
      <c r="E26" s="90" t="s">
        <v>75</v>
      </c>
      <c r="F26" s="91">
        <v>20000</v>
      </c>
      <c r="G26" s="92">
        <f t="shared" si="1"/>
        <v>20000</v>
      </c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  <c r="IR26" s="76"/>
      <c r="IS26" s="76"/>
      <c r="IT26" s="76"/>
      <c r="IU26" s="76"/>
    </row>
    <row r="27" spans="1:255" s="77" customFormat="1" ht="12" customHeight="1" x14ac:dyDescent="0.25">
      <c r="A27" s="73"/>
      <c r="B27" s="89" t="s">
        <v>76</v>
      </c>
      <c r="C27" s="90" t="s">
        <v>16</v>
      </c>
      <c r="D27" s="90">
        <v>2</v>
      </c>
      <c r="E27" s="90" t="s">
        <v>75</v>
      </c>
      <c r="F27" s="91">
        <v>20000</v>
      </c>
      <c r="G27" s="92">
        <f>+F27*D27</f>
        <v>40000</v>
      </c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  <c r="IR27" s="76"/>
      <c r="IS27" s="76"/>
      <c r="IT27" s="76"/>
      <c r="IU27" s="76"/>
    </row>
    <row r="28" spans="1:255" s="77" customFormat="1" ht="12" customHeight="1" x14ac:dyDescent="0.25">
      <c r="A28" s="73"/>
      <c r="B28" s="89" t="s">
        <v>77</v>
      </c>
      <c r="C28" s="90" t="s">
        <v>16</v>
      </c>
      <c r="D28" s="90">
        <v>38</v>
      </c>
      <c r="E28" s="90" t="s">
        <v>73</v>
      </c>
      <c r="F28" s="91">
        <v>20000</v>
      </c>
      <c r="G28" s="92">
        <f t="shared" ref="G28:G30" si="2">+F28*D28</f>
        <v>760000</v>
      </c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  <c r="IQ28" s="76"/>
      <c r="IR28" s="76"/>
      <c r="IS28" s="76"/>
      <c r="IT28" s="76"/>
      <c r="IU28" s="76"/>
    </row>
    <row r="29" spans="1:255" s="77" customFormat="1" ht="12" customHeight="1" x14ac:dyDescent="0.25">
      <c r="A29" s="73"/>
      <c r="B29" s="89" t="s">
        <v>78</v>
      </c>
      <c r="C29" s="90" t="s">
        <v>16</v>
      </c>
      <c r="D29" s="90">
        <v>2</v>
      </c>
      <c r="E29" s="90" t="s">
        <v>79</v>
      </c>
      <c r="F29" s="91">
        <v>20000</v>
      </c>
      <c r="G29" s="92">
        <f t="shared" si="2"/>
        <v>40000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  <c r="IQ29" s="76"/>
      <c r="IR29" s="76"/>
      <c r="IS29" s="76"/>
      <c r="IT29" s="76"/>
      <c r="IU29" s="76"/>
    </row>
    <row r="30" spans="1:255" s="77" customFormat="1" ht="12" customHeight="1" x14ac:dyDescent="0.25">
      <c r="A30" s="73"/>
      <c r="B30" s="89" t="s">
        <v>80</v>
      </c>
      <c r="C30" s="90" t="s">
        <v>16</v>
      </c>
      <c r="D30" s="90">
        <v>2</v>
      </c>
      <c r="E30" s="90" t="s">
        <v>81</v>
      </c>
      <c r="F30" s="91">
        <v>20000</v>
      </c>
      <c r="G30" s="92">
        <f t="shared" si="2"/>
        <v>40000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  <c r="IQ30" s="76"/>
      <c r="IR30" s="76"/>
      <c r="IS30" s="76"/>
      <c r="IT30" s="76"/>
      <c r="IU30" s="76"/>
    </row>
    <row r="31" spans="1:255" s="77" customFormat="1" ht="12" customHeight="1" x14ac:dyDescent="0.25">
      <c r="A31" s="73"/>
      <c r="B31" s="89" t="s">
        <v>82</v>
      </c>
      <c r="C31" s="90" t="s">
        <v>16</v>
      </c>
      <c r="D31" s="90">
        <v>2</v>
      </c>
      <c r="E31" s="90" t="s">
        <v>83</v>
      </c>
      <c r="F31" s="91">
        <v>20000</v>
      </c>
      <c r="G31" s="92">
        <f>+F31*D31</f>
        <v>40000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  <c r="IQ31" s="76"/>
      <c r="IR31" s="76"/>
      <c r="IS31" s="76"/>
      <c r="IT31" s="76"/>
      <c r="IU31" s="76"/>
    </row>
    <row r="32" spans="1:255" s="77" customFormat="1" ht="12" customHeight="1" x14ac:dyDescent="0.25">
      <c r="A32" s="73"/>
      <c r="B32" s="89" t="s">
        <v>84</v>
      </c>
      <c r="C32" s="90" t="s">
        <v>16</v>
      </c>
      <c r="D32" s="90">
        <v>2</v>
      </c>
      <c r="E32" s="90" t="s">
        <v>85</v>
      </c>
      <c r="F32" s="91">
        <v>20000</v>
      </c>
      <c r="G32" s="92">
        <f t="shared" ref="G32" si="3">+F32*D32</f>
        <v>40000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  <c r="IQ32" s="76"/>
      <c r="IR32" s="76"/>
      <c r="IS32" s="76"/>
      <c r="IT32" s="76"/>
      <c r="IU32" s="76"/>
    </row>
    <row r="33" spans="1:255" s="77" customFormat="1" ht="12" customHeight="1" x14ac:dyDescent="0.25">
      <c r="A33" s="73"/>
      <c r="B33" s="89" t="s">
        <v>86</v>
      </c>
      <c r="C33" s="90" t="s">
        <v>16</v>
      </c>
      <c r="D33" s="90">
        <v>4</v>
      </c>
      <c r="E33" s="90" t="s">
        <v>87</v>
      </c>
      <c r="F33" s="91">
        <v>20000</v>
      </c>
      <c r="G33" s="92">
        <f>+F33*D33</f>
        <v>80000</v>
      </c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  <c r="IQ33" s="76"/>
      <c r="IR33" s="76"/>
      <c r="IS33" s="76"/>
      <c r="IT33" s="76"/>
      <c r="IU33" s="76"/>
    </row>
    <row r="34" spans="1:255" s="77" customFormat="1" ht="12" customHeight="1" x14ac:dyDescent="0.25">
      <c r="A34" s="73"/>
      <c r="B34" s="89" t="s">
        <v>88</v>
      </c>
      <c r="C34" s="90" t="s">
        <v>16</v>
      </c>
      <c r="D34" s="90">
        <v>2.5</v>
      </c>
      <c r="E34" s="90" t="s">
        <v>87</v>
      </c>
      <c r="F34" s="91">
        <v>20000</v>
      </c>
      <c r="G34" s="92">
        <f t="shared" ref="G34:G36" si="4">+F34*D34</f>
        <v>50000</v>
      </c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  <c r="IQ34" s="76"/>
      <c r="IR34" s="76"/>
      <c r="IS34" s="76"/>
      <c r="IT34" s="76"/>
      <c r="IU34" s="76"/>
    </row>
    <row r="35" spans="1:255" s="77" customFormat="1" ht="12" customHeight="1" x14ac:dyDescent="0.25">
      <c r="A35" s="73"/>
      <c r="B35" s="89" t="s">
        <v>89</v>
      </c>
      <c r="C35" s="90" t="s">
        <v>16</v>
      </c>
      <c r="D35" s="90">
        <v>2</v>
      </c>
      <c r="E35" s="90" t="s">
        <v>90</v>
      </c>
      <c r="F35" s="91">
        <v>20000</v>
      </c>
      <c r="G35" s="92">
        <f t="shared" si="4"/>
        <v>40000</v>
      </c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  <c r="IQ35" s="76"/>
      <c r="IR35" s="76"/>
      <c r="IS35" s="76"/>
      <c r="IT35" s="76"/>
      <c r="IU35" s="76"/>
    </row>
    <row r="36" spans="1:255" s="77" customFormat="1" ht="12" customHeight="1" x14ac:dyDescent="0.25">
      <c r="A36" s="73"/>
      <c r="B36" s="89" t="s">
        <v>86</v>
      </c>
      <c r="C36" s="90" t="s">
        <v>16</v>
      </c>
      <c r="D36" s="90">
        <v>4</v>
      </c>
      <c r="E36" s="90" t="s">
        <v>90</v>
      </c>
      <c r="F36" s="91">
        <v>20000</v>
      </c>
      <c r="G36" s="92">
        <f t="shared" si="4"/>
        <v>80000</v>
      </c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  <c r="IQ36" s="76"/>
      <c r="IR36" s="76"/>
      <c r="IS36" s="76"/>
      <c r="IT36" s="76"/>
      <c r="IU36" s="76"/>
    </row>
    <row r="37" spans="1:255" s="77" customFormat="1" ht="12" customHeight="1" x14ac:dyDescent="0.25">
      <c r="A37" s="73"/>
      <c r="B37" s="89" t="s">
        <v>91</v>
      </c>
      <c r="C37" s="90" t="s">
        <v>16</v>
      </c>
      <c r="D37" s="90">
        <v>20</v>
      </c>
      <c r="E37" s="90" t="s">
        <v>92</v>
      </c>
      <c r="F37" s="91">
        <v>20000</v>
      </c>
      <c r="G37" s="92">
        <f>+F37*D37</f>
        <v>400000</v>
      </c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  <c r="IQ37" s="76"/>
      <c r="IR37" s="76"/>
      <c r="IS37" s="76"/>
      <c r="IT37" s="76"/>
      <c r="IU37" s="76"/>
    </row>
    <row r="38" spans="1:255" s="77" customFormat="1" ht="12" customHeight="1" x14ac:dyDescent="0.25">
      <c r="A38" s="73"/>
      <c r="B38" s="89" t="s">
        <v>93</v>
      </c>
      <c r="C38" s="90" t="s">
        <v>16</v>
      </c>
      <c r="D38" s="90">
        <v>10</v>
      </c>
      <c r="E38" s="90" t="s">
        <v>92</v>
      </c>
      <c r="F38" s="91">
        <v>20000</v>
      </c>
      <c r="G38" s="92">
        <f t="shared" ref="G38:G40" si="5">+F38*D38</f>
        <v>200000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  <c r="IQ38" s="76"/>
      <c r="IR38" s="76"/>
      <c r="IS38" s="76"/>
      <c r="IT38" s="76"/>
      <c r="IU38" s="76"/>
    </row>
    <row r="39" spans="1:255" s="77" customFormat="1" ht="12" customHeight="1" x14ac:dyDescent="0.25">
      <c r="A39" s="73"/>
      <c r="B39" s="89" t="s">
        <v>94</v>
      </c>
      <c r="C39" s="90" t="s">
        <v>16</v>
      </c>
      <c r="D39" s="90">
        <v>8</v>
      </c>
      <c r="E39" s="90" t="s">
        <v>92</v>
      </c>
      <c r="F39" s="91">
        <v>20000</v>
      </c>
      <c r="G39" s="92">
        <f t="shared" si="5"/>
        <v>160000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  <c r="IQ39" s="76"/>
      <c r="IR39" s="76"/>
      <c r="IS39" s="76"/>
      <c r="IT39" s="76"/>
      <c r="IU39" s="76"/>
    </row>
    <row r="40" spans="1:255" s="77" customFormat="1" ht="12" customHeight="1" x14ac:dyDescent="0.25">
      <c r="A40" s="73"/>
      <c r="B40" s="89" t="s">
        <v>95</v>
      </c>
      <c r="C40" s="90" t="s">
        <v>16</v>
      </c>
      <c r="D40" s="90">
        <v>2.5</v>
      </c>
      <c r="E40" s="90" t="s">
        <v>92</v>
      </c>
      <c r="F40" s="91">
        <v>20000</v>
      </c>
      <c r="G40" s="92">
        <f t="shared" si="5"/>
        <v>50000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  <c r="IQ40" s="76"/>
      <c r="IR40" s="76"/>
      <c r="IS40" s="76"/>
      <c r="IT40" s="76"/>
      <c r="IU40" s="76"/>
    </row>
    <row r="41" spans="1:255" s="77" customFormat="1" ht="12" customHeight="1" x14ac:dyDescent="0.25">
      <c r="A41" s="73"/>
      <c r="B41" s="89" t="s">
        <v>96</v>
      </c>
      <c r="C41" s="90" t="s">
        <v>16</v>
      </c>
      <c r="D41" s="90">
        <v>16</v>
      </c>
      <c r="E41" s="90" t="s">
        <v>92</v>
      </c>
      <c r="F41" s="91">
        <v>20000</v>
      </c>
      <c r="G41" s="92">
        <f>+F41*D41</f>
        <v>320000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  <c r="IQ41" s="76"/>
      <c r="IR41" s="76"/>
      <c r="IS41" s="76"/>
      <c r="IT41" s="76"/>
      <c r="IU41" s="76"/>
    </row>
    <row r="42" spans="1:255" ht="11.25" customHeight="1" x14ac:dyDescent="0.25">
      <c r="B42" s="16" t="s">
        <v>17</v>
      </c>
      <c r="C42" s="17"/>
      <c r="D42" s="17"/>
      <c r="E42" s="17"/>
      <c r="F42" s="18"/>
      <c r="G42" s="19">
        <f>SUM(G21:G41)</f>
        <v>2840000</v>
      </c>
    </row>
    <row r="43" spans="1:255" ht="15.75" customHeight="1" x14ac:dyDescent="0.25">
      <c r="A43" s="5"/>
      <c r="B43" s="13"/>
      <c r="C43" s="14"/>
      <c r="D43" s="14"/>
      <c r="E43" s="14"/>
      <c r="F43" s="15"/>
      <c r="G43" s="15"/>
      <c r="K43" s="66"/>
    </row>
    <row r="44" spans="1:255" ht="12" customHeight="1" x14ac:dyDescent="0.25">
      <c r="A44" s="5"/>
      <c r="B44" s="82" t="s">
        <v>18</v>
      </c>
      <c r="C44" s="83"/>
      <c r="D44" s="84"/>
      <c r="E44" s="84"/>
      <c r="F44" s="85"/>
      <c r="G44" s="86"/>
    </row>
    <row r="45" spans="1:255" ht="24" customHeight="1" x14ac:dyDescent="0.25">
      <c r="A45" s="5"/>
      <c r="B45" s="87" t="s">
        <v>10</v>
      </c>
      <c r="C45" s="88" t="s">
        <v>11</v>
      </c>
      <c r="D45" s="88" t="s">
        <v>12</v>
      </c>
      <c r="E45" s="87" t="s">
        <v>13</v>
      </c>
      <c r="F45" s="88" t="s">
        <v>14</v>
      </c>
      <c r="G45" s="87" t="s">
        <v>15</v>
      </c>
    </row>
    <row r="46" spans="1:255" s="77" customFormat="1" ht="12" customHeight="1" x14ac:dyDescent="0.25">
      <c r="A46" s="73"/>
      <c r="B46" s="89"/>
      <c r="C46" s="90"/>
      <c r="D46" s="90"/>
      <c r="E46" s="90"/>
      <c r="F46" s="91"/>
      <c r="G46" s="92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  <c r="IQ46" s="76"/>
      <c r="IR46" s="76"/>
      <c r="IS46" s="76"/>
      <c r="IT46" s="76"/>
      <c r="IU46" s="76"/>
    </row>
    <row r="47" spans="1:255" ht="11.25" customHeight="1" x14ac:dyDescent="0.25">
      <c r="B47" s="16" t="s">
        <v>19</v>
      </c>
      <c r="C47" s="17"/>
      <c r="D47" s="17"/>
      <c r="E47" s="17"/>
      <c r="F47" s="18"/>
      <c r="G47" s="19">
        <f>SUM(G46)</f>
        <v>0</v>
      </c>
    </row>
    <row r="48" spans="1:255" ht="15.75" customHeight="1" x14ac:dyDescent="0.25">
      <c r="A48" s="5"/>
      <c r="B48" s="13"/>
      <c r="C48" s="14"/>
      <c r="D48" s="14"/>
      <c r="E48" s="14"/>
      <c r="F48" s="15"/>
      <c r="G48" s="15"/>
      <c r="K48" s="66"/>
    </row>
    <row r="49" spans="1:255" ht="12" customHeight="1" x14ac:dyDescent="0.25">
      <c r="A49" s="5"/>
      <c r="B49" s="82" t="s">
        <v>20</v>
      </c>
      <c r="C49" s="83"/>
      <c r="D49" s="84"/>
      <c r="E49" s="84"/>
      <c r="F49" s="85"/>
      <c r="G49" s="86"/>
    </row>
    <row r="50" spans="1:255" ht="24" customHeight="1" x14ac:dyDescent="0.25">
      <c r="A50" s="5"/>
      <c r="B50" s="87" t="s">
        <v>10</v>
      </c>
      <c r="C50" s="88" t="s">
        <v>11</v>
      </c>
      <c r="D50" s="88" t="s">
        <v>12</v>
      </c>
      <c r="E50" s="87" t="s">
        <v>13</v>
      </c>
      <c r="F50" s="88" t="s">
        <v>14</v>
      </c>
      <c r="G50" s="87" t="s">
        <v>15</v>
      </c>
    </row>
    <row r="51" spans="1:255" s="77" customFormat="1" ht="12" customHeight="1" x14ac:dyDescent="0.25">
      <c r="A51" s="73"/>
      <c r="B51" s="89" t="s">
        <v>97</v>
      </c>
      <c r="C51" s="90" t="s">
        <v>98</v>
      </c>
      <c r="D51" s="90">
        <v>0.4</v>
      </c>
      <c r="E51" s="90" t="s">
        <v>99</v>
      </c>
      <c r="F51" s="91">
        <v>115000</v>
      </c>
      <c r="G51" s="92">
        <f t="shared" ref="G51:G57" si="6">+F51*D51</f>
        <v>46000</v>
      </c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  <c r="ER51" s="76"/>
      <c r="ES51" s="76"/>
      <c r="ET51" s="76"/>
      <c r="EU51" s="76"/>
      <c r="EV51" s="76"/>
      <c r="EW51" s="76"/>
      <c r="EX51" s="76"/>
      <c r="EY51" s="76"/>
      <c r="EZ51" s="76"/>
      <c r="FA51" s="76"/>
      <c r="FB51" s="76"/>
      <c r="FC51" s="76"/>
      <c r="FD51" s="76"/>
      <c r="FE51" s="76"/>
      <c r="FF51" s="76"/>
      <c r="FG51" s="76"/>
      <c r="FH51" s="76"/>
      <c r="FI51" s="76"/>
      <c r="FJ51" s="76"/>
      <c r="FK51" s="76"/>
      <c r="FL51" s="76"/>
      <c r="FM51" s="76"/>
      <c r="FN51" s="76"/>
      <c r="FO51" s="76"/>
      <c r="FP51" s="76"/>
      <c r="FQ51" s="76"/>
      <c r="FR51" s="76"/>
      <c r="FS51" s="76"/>
      <c r="FT51" s="76"/>
      <c r="FU51" s="76"/>
      <c r="FV51" s="76"/>
      <c r="FW51" s="76"/>
      <c r="FX51" s="76"/>
      <c r="FY51" s="76"/>
      <c r="FZ51" s="76"/>
      <c r="GA51" s="76"/>
      <c r="GB51" s="76"/>
      <c r="GC51" s="76"/>
      <c r="GD51" s="76"/>
      <c r="GE51" s="76"/>
      <c r="GF51" s="76"/>
      <c r="GG51" s="76"/>
      <c r="GH51" s="76"/>
      <c r="GI51" s="76"/>
      <c r="GJ51" s="76"/>
      <c r="GK51" s="76"/>
      <c r="GL51" s="76"/>
      <c r="GM51" s="76"/>
      <c r="GN51" s="76"/>
      <c r="GO51" s="76"/>
      <c r="GP51" s="76"/>
      <c r="GQ51" s="76"/>
      <c r="GR51" s="76"/>
      <c r="GS51" s="76"/>
      <c r="GT51" s="76"/>
      <c r="GU51" s="76"/>
      <c r="GV51" s="76"/>
      <c r="GW51" s="76"/>
      <c r="GX51" s="76"/>
      <c r="GY51" s="76"/>
      <c r="GZ51" s="76"/>
      <c r="HA51" s="76"/>
      <c r="HB51" s="76"/>
      <c r="HC51" s="76"/>
      <c r="HD51" s="76"/>
      <c r="HE51" s="76"/>
      <c r="HF51" s="76"/>
      <c r="HG51" s="76"/>
      <c r="HH51" s="76"/>
      <c r="HI51" s="76"/>
      <c r="HJ51" s="76"/>
      <c r="HK51" s="76"/>
      <c r="HL51" s="76"/>
      <c r="HM51" s="76"/>
      <c r="HN51" s="76"/>
      <c r="HO51" s="76"/>
      <c r="HP51" s="76"/>
      <c r="HQ51" s="76"/>
      <c r="HR51" s="76"/>
      <c r="HS51" s="76"/>
      <c r="HT51" s="76"/>
      <c r="HU51" s="76"/>
      <c r="HV51" s="76"/>
      <c r="HW51" s="76"/>
      <c r="HX51" s="76"/>
      <c r="HY51" s="76"/>
      <c r="HZ51" s="76"/>
      <c r="IA51" s="76"/>
      <c r="IB51" s="76"/>
      <c r="IC51" s="76"/>
      <c r="ID51" s="76"/>
      <c r="IE51" s="76"/>
      <c r="IF51" s="76"/>
      <c r="IG51" s="76"/>
      <c r="IH51" s="76"/>
      <c r="II51" s="76"/>
      <c r="IJ51" s="76"/>
      <c r="IK51" s="76"/>
      <c r="IL51" s="76"/>
      <c r="IM51" s="76"/>
      <c r="IN51" s="76"/>
      <c r="IO51" s="76"/>
      <c r="IP51" s="76"/>
      <c r="IQ51" s="76"/>
      <c r="IR51" s="76"/>
      <c r="IS51" s="76"/>
      <c r="IT51" s="76"/>
      <c r="IU51" s="76"/>
    </row>
    <row r="52" spans="1:255" s="77" customFormat="1" ht="12" customHeight="1" x14ac:dyDescent="0.25">
      <c r="A52" s="73"/>
      <c r="B52" s="89" t="s">
        <v>100</v>
      </c>
      <c r="C52" s="90" t="s">
        <v>98</v>
      </c>
      <c r="D52" s="90">
        <v>0.4</v>
      </c>
      <c r="E52" s="90" t="s">
        <v>99</v>
      </c>
      <c r="F52" s="91">
        <v>145000</v>
      </c>
      <c r="G52" s="92">
        <f t="shared" si="6"/>
        <v>58000</v>
      </c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  <c r="IO52" s="76"/>
      <c r="IP52" s="76"/>
      <c r="IQ52" s="76"/>
      <c r="IR52" s="76"/>
      <c r="IS52" s="76"/>
      <c r="IT52" s="76"/>
      <c r="IU52" s="76"/>
    </row>
    <row r="53" spans="1:255" s="77" customFormat="1" ht="12" customHeight="1" x14ac:dyDescent="0.25">
      <c r="A53" s="73"/>
      <c r="B53" s="89" t="s">
        <v>101</v>
      </c>
      <c r="C53" s="90" t="s">
        <v>98</v>
      </c>
      <c r="D53" s="90">
        <v>0.2</v>
      </c>
      <c r="E53" s="90" t="s">
        <v>99</v>
      </c>
      <c r="F53" s="91">
        <v>75000</v>
      </c>
      <c r="G53" s="92">
        <f t="shared" si="6"/>
        <v>15000</v>
      </c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  <c r="IO53" s="76"/>
      <c r="IP53" s="76"/>
      <c r="IQ53" s="76"/>
      <c r="IR53" s="76"/>
      <c r="IS53" s="76"/>
      <c r="IT53" s="76"/>
      <c r="IU53" s="76"/>
    </row>
    <row r="54" spans="1:255" s="77" customFormat="1" ht="12" customHeight="1" x14ac:dyDescent="0.25">
      <c r="A54" s="73"/>
      <c r="B54" s="89" t="s">
        <v>102</v>
      </c>
      <c r="C54" s="90" t="s">
        <v>98</v>
      </c>
      <c r="D54" s="90">
        <v>0.2</v>
      </c>
      <c r="E54" s="90" t="s">
        <v>99</v>
      </c>
      <c r="F54" s="91">
        <v>145000</v>
      </c>
      <c r="G54" s="92">
        <f t="shared" si="6"/>
        <v>29000</v>
      </c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6"/>
      <c r="HT54" s="76"/>
      <c r="HU54" s="76"/>
      <c r="HV54" s="76"/>
      <c r="HW54" s="76"/>
      <c r="HX54" s="76"/>
      <c r="HY54" s="76"/>
      <c r="HZ54" s="76"/>
      <c r="IA54" s="76"/>
      <c r="IB54" s="76"/>
      <c r="IC54" s="76"/>
      <c r="ID54" s="76"/>
      <c r="IE54" s="76"/>
      <c r="IF54" s="76"/>
      <c r="IG54" s="76"/>
      <c r="IH54" s="76"/>
      <c r="II54" s="76"/>
      <c r="IJ54" s="76"/>
      <c r="IK54" s="76"/>
      <c r="IL54" s="76"/>
      <c r="IM54" s="76"/>
      <c r="IN54" s="76"/>
      <c r="IO54" s="76"/>
      <c r="IP54" s="76"/>
      <c r="IQ54" s="76"/>
      <c r="IR54" s="76"/>
      <c r="IS54" s="76"/>
      <c r="IT54" s="76"/>
      <c r="IU54" s="76"/>
    </row>
    <row r="55" spans="1:255" s="77" customFormat="1" ht="12" customHeight="1" x14ac:dyDescent="0.25">
      <c r="A55" s="73"/>
      <c r="B55" s="89" t="s">
        <v>103</v>
      </c>
      <c r="C55" s="90" t="s">
        <v>98</v>
      </c>
      <c r="D55" s="90">
        <v>0.2</v>
      </c>
      <c r="E55" s="90" t="s">
        <v>104</v>
      </c>
      <c r="F55" s="91">
        <v>75000</v>
      </c>
      <c r="G55" s="92">
        <f t="shared" si="6"/>
        <v>15000</v>
      </c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76"/>
      <c r="IG55" s="76"/>
      <c r="IH55" s="76"/>
      <c r="II55" s="76"/>
      <c r="IJ55" s="76"/>
      <c r="IK55" s="76"/>
      <c r="IL55" s="76"/>
      <c r="IM55" s="76"/>
      <c r="IN55" s="76"/>
      <c r="IO55" s="76"/>
      <c r="IP55" s="76"/>
      <c r="IQ55" s="76"/>
      <c r="IR55" s="76"/>
      <c r="IS55" s="76"/>
      <c r="IT55" s="76"/>
      <c r="IU55" s="76"/>
    </row>
    <row r="56" spans="1:255" s="77" customFormat="1" ht="12" customHeight="1" x14ac:dyDescent="0.25">
      <c r="A56" s="73"/>
      <c r="B56" s="89" t="s">
        <v>105</v>
      </c>
      <c r="C56" s="90" t="s">
        <v>98</v>
      </c>
      <c r="D56" s="90">
        <v>0.2</v>
      </c>
      <c r="E56" s="90" t="s">
        <v>104</v>
      </c>
      <c r="F56" s="91">
        <v>75000</v>
      </c>
      <c r="G56" s="92">
        <f t="shared" si="6"/>
        <v>15000</v>
      </c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  <c r="IQ56" s="76"/>
      <c r="IR56" s="76"/>
      <c r="IS56" s="76"/>
      <c r="IT56" s="76"/>
      <c r="IU56" s="76"/>
    </row>
    <row r="57" spans="1:255" s="77" customFormat="1" ht="12" customHeight="1" x14ac:dyDescent="0.25">
      <c r="A57" s="73"/>
      <c r="B57" s="89" t="s">
        <v>106</v>
      </c>
      <c r="C57" s="90" t="s">
        <v>98</v>
      </c>
      <c r="D57" s="90">
        <v>0.125</v>
      </c>
      <c r="E57" s="90" t="s">
        <v>104</v>
      </c>
      <c r="F57" s="91">
        <v>140000</v>
      </c>
      <c r="G57" s="92">
        <f t="shared" si="6"/>
        <v>17500</v>
      </c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/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  <c r="IO57" s="76"/>
      <c r="IP57" s="76"/>
      <c r="IQ57" s="76"/>
      <c r="IR57" s="76"/>
      <c r="IS57" s="76"/>
      <c r="IT57" s="76"/>
      <c r="IU57" s="76"/>
    </row>
    <row r="58" spans="1:255" s="77" customFormat="1" ht="12" customHeight="1" x14ac:dyDescent="0.25">
      <c r="A58" s="73"/>
      <c r="B58" s="89" t="s">
        <v>107</v>
      </c>
      <c r="C58" s="90" t="s">
        <v>98</v>
      </c>
      <c r="D58" s="90">
        <v>1</v>
      </c>
      <c r="E58" s="90" t="s">
        <v>92</v>
      </c>
      <c r="F58" s="91">
        <v>35000</v>
      </c>
      <c r="G58" s="92">
        <f t="shared" ref="G58" si="7">+F58*D58</f>
        <v>35000</v>
      </c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  <c r="IO58" s="76"/>
      <c r="IP58" s="76"/>
      <c r="IQ58" s="76"/>
      <c r="IR58" s="76"/>
      <c r="IS58" s="76"/>
      <c r="IT58" s="76"/>
      <c r="IU58" s="76"/>
    </row>
    <row r="59" spans="1:255" ht="12" customHeight="1" x14ac:dyDescent="0.25">
      <c r="A59" s="33"/>
      <c r="B59" s="67" t="s">
        <v>21</v>
      </c>
      <c r="C59" s="68"/>
      <c r="D59" s="68"/>
      <c r="E59" s="68"/>
      <c r="F59" s="69"/>
      <c r="G59" s="70">
        <f>SUM(G51:G58)</f>
        <v>230500</v>
      </c>
    </row>
    <row r="60" spans="1:255" ht="12" customHeight="1" x14ac:dyDescent="0.25">
      <c r="A60" s="33"/>
      <c r="B60" s="13"/>
      <c r="C60" s="14"/>
      <c r="D60" s="14"/>
      <c r="E60" s="14"/>
      <c r="F60" s="15"/>
      <c r="G60" s="15"/>
    </row>
    <row r="61" spans="1:255" ht="12" customHeight="1" x14ac:dyDescent="0.25">
      <c r="A61" s="5"/>
      <c r="B61" s="82" t="s">
        <v>22</v>
      </c>
      <c r="C61" s="83"/>
      <c r="D61" s="84"/>
      <c r="E61" s="84"/>
      <c r="F61" s="85"/>
      <c r="G61" s="86"/>
    </row>
    <row r="62" spans="1:255" ht="24" customHeight="1" x14ac:dyDescent="0.25">
      <c r="A62" s="5"/>
      <c r="B62" s="87" t="s">
        <v>23</v>
      </c>
      <c r="C62" s="88" t="s">
        <v>24</v>
      </c>
      <c r="D62" s="88" t="s">
        <v>25</v>
      </c>
      <c r="E62" s="87" t="s">
        <v>13</v>
      </c>
      <c r="F62" s="88" t="s">
        <v>14</v>
      </c>
      <c r="G62" s="87" t="s">
        <v>15</v>
      </c>
    </row>
    <row r="63" spans="1:255" s="77" customFormat="1" ht="12" customHeight="1" x14ac:dyDescent="0.25">
      <c r="A63" s="73"/>
      <c r="B63" s="93" t="s">
        <v>139</v>
      </c>
      <c r="C63" s="90"/>
      <c r="D63" s="90"/>
      <c r="E63" s="90"/>
      <c r="F63" s="91"/>
      <c r="G63" s="92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</row>
    <row r="64" spans="1:255" s="77" customFormat="1" ht="12" customHeight="1" x14ac:dyDescent="0.25">
      <c r="A64" s="73"/>
      <c r="B64" s="89" t="s">
        <v>108</v>
      </c>
      <c r="C64" s="90" t="s">
        <v>109</v>
      </c>
      <c r="D64" s="90">
        <v>3</v>
      </c>
      <c r="E64" s="90" t="s">
        <v>99</v>
      </c>
      <c r="F64" s="91">
        <v>199140</v>
      </c>
      <c r="G64" s="92">
        <f t="shared" ref="G64:G72" si="8">+F64*D64</f>
        <v>597420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76"/>
      <c r="FI64" s="76"/>
      <c r="FJ64" s="76"/>
      <c r="FK64" s="76"/>
      <c r="FL64" s="76"/>
      <c r="FM64" s="76"/>
      <c r="FN64" s="76"/>
      <c r="FO64" s="76"/>
      <c r="FP64" s="76"/>
      <c r="FQ64" s="76"/>
      <c r="FR64" s="76"/>
      <c r="FS64" s="76"/>
      <c r="FT64" s="76"/>
      <c r="FU64" s="76"/>
      <c r="FV64" s="76"/>
      <c r="FW64" s="76"/>
      <c r="FX64" s="76"/>
      <c r="FY64" s="76"/>
      <c r="FZ64" s="76"/>
      <c r="GA64" s="76"/>
      <c r="GB64" s="76"/>
      <c r="GC64" s="76"/>
      <c r="GD64" s="76"/>
      <c r="GE64" s="76"/>
      <c r="GF64" s="76"/>
      <c r="GG64" s="76"/>
      <c r="GH64" s="76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76"/>
      <c r="HK64" s="76"/>
      <c r="HL64" s="76"/>
      <c r="HM64" s="76"/>
      <c r="HN64" s="76"/>
      <c r="HO64" s="76"/>
      <c r="HP64" s="76"/>
      <c r="HQ64" s="76"/>
      <c r="HR64" s="76"/>
      <c r="HS64" s="76"/>
      <c r="HT64" s="76"/>
      <c r="HU64" s="76"/>
      <c r="HV64" s="76"/>
      <c r="HW64" s="76"/>
      <c r="HX64" s="76"/>
      <c r="HY64" s="76"/>
      <c r="HZ64" s="76"/>
      <c r="IA64" s="76"/>
      <c r="IB64" s="76"/>
      <c r="IC64" s="76"/>
      <c r="ID64" s="76"/>
      <c r="IE64" s="76"/>
      <c r="IF64" s="76"/>
      <c r="IG64" s="76"/>
      <c r="IH64" s="76"/>
      <c r="II64" s="76"/>
      <c r="IJ64" s="76"/>
      <c r="IK64" s="76"/>
      <c r="IL64" s="76"/>
      <c r="IM64" s="76"/>
      <c r="IN64" s="76"/>
      <c r="IO64" s="76"/>
      <c r="IP64" s="76"/>
      <c r="IQ64" s="76"/>
      <c r="IR64" s="76"/>
      <c r="IS64" s="76"/>
      <c r="IT64" s="76"/>
      <c r="IU64" s="76"/>
    </row>
    <row r="65" spans="1:255" s="77" customFormat="1" ht="12" customHeight="1" x14ac:dyDescent="0.25">
      <c r="A65" s="73"/>
      <c r="B65" s="93" t="s">
        <v>140</v>
      </c>
      <c r="C65" s="90"/>
      <c r="D65" s="90"/>
      <c r="E65" s="90"/>
      <c r="F65" s="91"/>
      <c r="G65" s="92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  <c r="IO65" s="76"/>
      <c r="IP65" s="76"/>
      <c r="IQ65" s="76"/>
      <c r="IR65" s="76"/>
      <c r="IS65" s="76"/>
      <c r="IT65" s="76"/>
      <c r="IU65" s="76"/>
    </row>
    <row r="66" spans="1:255" s="77" customFormat="1" ht="12" customHeight="1" x14ac:dyDescent="0.25">
      <c r="A66" s="73"/>
      <c r="B66" s="89" t="s">
        <v>110</v>
      </c>
      <c r="C66" s="90" t="s">
        <v>26</v>
      </c>
      <c r="D66" s="90">
        <v>400</v>
      </c>
      <c r="E66" s="90" t="s">
        <v>111</v>
      </c>
      <c r="F66" s="91">
        <v>1067</v>
      </c>
      <c r="G66" s="92">
        <f t="shared" ref="G66:G67" si="9">+F66*D66</f>
        <v>426800</v>
      </c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76"/>
      <c r="IM66" s="76"/>
      <c r="IN66" s="76"/>
      <c r="IO66" s="76"/>
      <c r="IP66" s="76"/>
      <c r="IQ66" s="76"/>
      <c r="IR66" s="76"/>
      <c r="IS66" s="76"/>
      <c r="IT66" s="76"/>
      <c r="IU66" s="76"/>
    </row>
    <row r="67" spans="1:255" s="77" customFormat="1" ht="12" customHeight="1" x14ac:dyDescent="0.25">
      <c r="A67" s="73"/>
      <c r="B67" s="89" t="s">
        <v>112</v>
      </c>
      <c r="C67" s="90" t="s">
        <v>26</v>
      </c>
      <c r="D67" s="90">
        <v>600</v>
      </c>
      <c r="E67" s="90" t="s">
        <v>111</v>
      </c>
      <c r="F67" s="91">
        <v>1718</v>
      </c>
      <c r="G67" s="92">
        <f t="shared" si="9"/>
        <v>1030800</v>
      </c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  <c r="IO67" s="76"/>
      <c r="IP67" s="76"/>
      <c r="IQ67" s="76"/>
      <c r="IR67" s="76"/>
      <c r="IS67" s="76"/>
      <c r="IT67" s="76"/>
      <c r="IU67" s="76"/>
    </row>
    <row r="68" spans="1:255" s="77" customFormat="1" ht="12" customHeight="1" x14ac:dyDescent="0.25">
      <c r="A68" s="73"/>
      <c r="B68" s="89" t="s">
        <v>113</v>
      </c>
      <c r="C68" s="90" t="s">
        <v>26</v>
      </c>
      <c r="D68" s="90">
        <v>300</v>
      </c>
      <c r="E68" s="90" t="s">
        <v>104</v>
      </c>
      <c r="F68" s="91">
        <v>1208</v>
      </c>
      <c r="G68" s="92">
        <f t="shared" si="8"/>
        <v>362400</v>
      </c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76"/>
      <c r="HK68" s="76"/>
      <c r="HL68" s="76"/>
      <c r="HM68" s="76"/>
      <c r="HN68" s="76"/>
      <c r="HO68" s="76"/>
      <c r="HP68" s="76"/>
      <c r="HQ68" s="76"/>
      <c r="HR68" s="76"/>
      <c r="HS68" s="76"/>
      <c r="HT68" s="76"/>
      <c r="HU68" s="76"/>
      <c r="HV68" s="76"/>
      <c r="HW68" s="76"/>
      <c r="HX68" s="76"/>
      <c r="HY68" s="76"/>
      <c r="HZ68" s="76"/>
      <c r="IA68" s="76"/>
      <c r="IB68" s="76"/>
      <c r="IC68" s="76"/>
      <c r="ID68" s="76"/>
      <c r="IE68" s="76"/>
      <c r="IF68" s="76"/>
      <c r="IG68" s="76"/>
      <c r="IH68" s="76"/>
      <c r="II68" s="76"/>
      <c r="IJ68" s="76"/>
      <c r="IK68" s="76"/>
      <c r="IL68" s="76"/>
      <c r="IM68" s="76"/>
      <c r="IN68" s="76"/>
      <c r="IO68" s="76"/>
      <c r="IP68" s="76"/>
      <c r="IQ68" s="76"/>
      <c r="IR68" s="76"/>
      <c r="IS68" s="76"/>
      <c r="IT68" s="76"/>
      <c r="IU68" s="76"/>
    </row>
    <row r="69" spans="1:255" s="77" customFormat="1" ht="12" customHeight="1" x14ac:dyDescent="0.25">
      <c r="A69" s="73"/>
      <c r="B69" s="89" t="s">
        <v>114</v>
      </c>
      <c r="C69" s="90" t="s">
        <v>26</v>
      </c>
      <c r="D69" s="90">
        <v>200</v>
      </c>
      <c r="E69" s="90" t="s">
        <v>115</v>
      </c>
      <c r="F69" s="91">
        <v>1533</v>
      </c>
      <c r="G69" s="92">
        <f t="shared" si="8"/>
        <v>306600</v>
      </c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76"/>
      <c r="HK69" s="76"/>
      <c r="HL69" s="76"/>
      <c r="HM69" s="76"/>
      <c r="HN69" s="76"/>
      <c r="HO69" s="76"/>
      <c r="HP69" s="76"/>
      <c r="HQ69" s="76"/>
      <c r="HR69" s="76"/>
      <c r="HS69" s="76"/>
      <c r="HT69" s="76"/>
      <c r="HU69" s="76"/>
      <c r="HV69" s="76"/>
      <c r="HW69" s="76"/>
      <c r="HX69" s="76"/>
      <c r="HY69" s="76"/>
      <c r="HZ69" s="76"/>
      <c r="IA69" s="76"/>
      <c r="IB69" s="76"/>
      <c r="IC69" s="76"/>
      <c r="ID69" s="76"/>
      <c r="IE69" s="76"/>
      <c r="IF69" s="76"/>
      <c r="IG69" s="76"/>
      <c r="IH69" s="76"/>
      <c r="II69" s="76"/>
      <c r="IJ69" s="76"/>
      <c r="IK69" s="76"/>
      <c r="IL69" s="76"/>
      <c r="IM69" s="76"/>
      <c r="IN69" s="76"/>
      <c r="IO69" s="76"/>
      <c r="IP69" s="76"/>
      <c r="IQ69" s="76"/>
      <c r="IR69" s="76"/>
      <c r="IS69" s="76"/>
      <c r="IT69" s="76"/>
      <c r="IU69" s="76"/>
    </row>
    <row r="70" spans="1:255" s="77" customFormat="1" ht="12" customHeight="1" x14ac:dyDescent="0.25">
      <c r="A70" s="73"/>
      <c r="B70" s="89" t="s">
        <v>116</v>
      </c>
      <c r="C70" s="90" t="s">
        <v>117</v>
      </c>
      <c r="D70" s="90">
        <v>1</v>
      </c>
      <c r="E70" s="90" t="s">
        <v>118</v>
      </c>
      <c r="F70" s="91">
        <v>22610</v>
      </c>
      <c r="G70" s="92">
        <f t="shared" si="8"/>
        <v>22610</v>
      </c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76"/>
      <c r="HY70" s="76"/>
      <c r="HZ70" s="76"/>
      <c r="IA70" s="76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76"/>
      <c r="IM70" s="76"/>
      <c r="IN70" s="76"/>
      <c r="IO70" s="76"/>
      <c r="IP70" s="76"/>
      <c r="IQ70" s="76"/>
      <c r="IR70" s="76"/>
      <c r="IS70" s="76"/>
      <c r="IT70" s="76"/>
      <c r="IU70" s="76"/>
    </row>
    <row r="71" spans="1:255" s="77" customFormat="1" ht="12" customHeight="1" x14ac:dyDescent="0.25">
      <c r="A71" s="73"/>
      <c r="B71" s="89" t="s">
        <v>119</v>
      </c>
      <c r="C71" s="90" t="s">
        <v>117</v>
      </c>
      <c r="D71" s="90">
        <v>5</v>
      </c>
      <c r="E71" s="90" t="s">
        <v>120</v>
      </c>
      <c r="F71" s="91">
        <v>23770</v>
      </c>
      <c r="G71" s="92">
        <f t="shared" si="8"/>
        <v>118850</v>
      </c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76"/>
      <c r="IM71" s="76"/>
      <c r="IN71" s="76"/>
      <c r="IO71" s="76"/>
      <c r="IP71" s="76"/>
      <c r="IQ71" s="76"/>
      <c r="IR71" s="76"/>
      <c r="IS71" s="76"/>
      <c r="IT71" s="76"/>
      <c r="IU71" s="76"/>
    </row>
    <row r="72" spans="1:255" s="77" customFormat="1" ht="12" customHeight="1" x14ac:dyDescent="0.25">
      <c r="A72" s="73"/>
      <c r="B72" s="89" t="s">
        <v>121</v>
      </c>
      <c r="C72" s="90" t="s">
        <v>117</v>
      </c>
      <c r="D72" s="90">
        <v>5</v>
      </c>
      <c r="E72" s="90" t="s">
        <v>120</v>
      </c>
      <c r="F72" s="91">
        <v>16114</v>
      </c>
      <c r="G72" s="92">
        <f t="shared" si="8"/>
        <v>80570</v>
      </c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76"/>
      <c r="IM72" s="76"/>
      <c r="IN72" s="76"/>
      <c r="IO72" s="76"/>
      <c r="IP72" s="76"/>
      <c r="IQ72" s="76"/>
      <c r="IR72" s="76"/>
      <c r="IS72" s="76"/>
      <c r="IT72" s="76"/>
      <c r="IU72" s="76"/>
    </row>
    <row r="73" spans="1:255" s="77" customFormat="1" ht="12" customHeight="1" x14ac:dyDescent="0.25">
      <c r="A73" s="73"/>
      <c r="B73" s="93" t="s">
        <v>122</v>
      </c>
      <c r="C73" s="90"/>
      <c r="D73" s="90"/>
      <c r="E73" s="90"/>
      <c r="F73" s="91"/>
      <c r="G73" s="92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76"/>
      <c r="HY73" s="76"/>
      <c r="HZ73" s="76"/>
      <c r="IA73" s="76"/>
      <c r="IB73" s="76"/>
      <c r="IC73" s="76"/>
      <c r="ID73" s="76"/>
      <c r="IE73" s="76"/>
      <c r="IF73" s="76"/>
      <c r="IG73" s="76"/>
      <c r="IH73" s="76"/>
      <c r="II73" s="76"/>
      <c r="IJ73" s="76"/>
      <c r="IK73" s="76"/>
      <c r="IL73" s="76"/>
      <c r="IM73" s="76"/>
      <c r="IN73" s="76"/>
      <c r="IO73" s="76"/>
      <c r="IP73" s="76"/>
      <c r="IQ73" s="76"/>
      <c r="IR73" s="76"/>
      <c r="IS73" s="76"/>
      <c r="IT73" s="76"/>
      <c r="IU73" s="76"/>
    </row>
    <row r="74" spans="1:255" s="77" customFormat="1" ht="12" customHeight="1" x14ac:dyDescent="0.25">
      <c r="A74" s="73"/>
      <c r="B74" s="89" t="s">
        <v>123</v>
      </c>
      <c r="C74" s="90" t="s">
        <v>124</v>
      </c>
      <c r="D74" s="90">
        <v>0.2</v>
      </c>
      <c r="E74" s="90" t="s">
        <v>71</v>
      </c>
      <c r="F74" s="91">
        <v>208960</v>
      </c>
      <c r="G74" s="92">
        <f t="shared" ref="G74:G76" si="10">+F74*D74</f>
        <v>41792</v>
      </c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76"/>
      <c r="IG74" s="76"/>
      <c r="IH74" s="76"/>
      <c r="II74" s="76"/>
      <c r="IJ74" s="76"/>
      <c r="IK74" s="76"/>
      <c r="IL74" s="76"/>
      <c r="IM74" s="76"/>
      <c r="IN74" s="76"/>
      <c r="IO74" s="76"/>
      <c r="IP74" s="76"/>
      <c r="IQ74" s="76"/>
      <c r="IR74" s="76"/>
      <c r="IS74" s="76"/>
      <c r="IT74" s="76"/>
      <c r="IU74" s="76"/>
    </row>
    <row r="75" spans="1:255" s="77" customFormat="1" ht="12" customHeight="1" x14ac:dyDescent="0.25">
      <c r="A75" s="73"/>
      <c r="B75" s="89" t="s">
        <v>125</v>
      </c>
      <c r="C75" s="90" t="s">
        <v>124</v>
      </c>
      <c r="D75" s="90">
        <v>6</v>
      </c>
      <c r="E75" s="90" t="s">
        <v>81</v>
      </c>
      <c r="F75" s="91">
        <v>4916</v>
      </c>
      <c r="G75" s="92">
        <f t="shared" si="10"/>
        <v>29496</v>
      </c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  <c r="IG75" s="76"/>
      <c r="IH75" s="76"/>
      <c r="II75" s="76"/>
      <c r="IJ75" s="76"/>
      <c r="IK75" s="76"/>
      <c r="IL75" s="76"/>
      <c r="IM75" s="76"/>
      <c r="IN75" s="76"/>
      <c r="IO75" s="76"/>
      <c r="IP75" s="76"/>
      <c r="IQ75" s="76"/>
      <c r="IR75" s="76"/>
      <c r="IS75" s="76"/>
      <c r="IT75" s="76"/>
      <c r="IU75" s="76"/>
    </row>
    <row r="76" spans="1:255" s="77" customFormat="1" ht="12" customHeight="1" x14ac:dyDescent="0.25">
      <c r="A76" s="73"/>
      <c r="B76" s="89" t="s">
        <v>126</v>
      </c>
      <c r="C76" s="90" t="s">
        <v>117</v>
      </c>
      <c r="D76" s="90">
        <v>2</v>
      </c>
      <c r="E76" s="90" t="s">
        <v>81</v>
      </c>
      <c r="F76" s="91">
        <v>18270</v>
      </c>
      <c r="G76" s="92">
        <f t="shared" si="10"/>
        <v>36540</v>
      </c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76"/>
      <c r="HY76" s="76"/>
      <c r="HZ76" s="76"/>
      <c r="IA76" s="76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76"/>
      <c r="IM76" s="76"/>
      <c r="IN76" s="76"/>
      <c r="IO76" s="76"/>
      <c r="IP76" s="76"/>
      <c r="IQ76" s="76"/>
      <c r="IR76" s="76"/>
      <c r="IS76" s="76"/>
      <c r="IT76" s="76"/>
      <c r="IU76" s="76"/>
    </row>
    <row r="77" spans="1:255" s="77" customFormat="1" ht="12" customHeight="1" x14ac:dyDescent="0.25">
      <c r="A77" s="73"/>
      <c r="B77" s="89" t="s">
        <v>127</v>
      </c>
      <c r="C77" s="90" t="s">
        <v>117</v>
      </c>
      <c r="D77" s="90">
        <v>4</v>
      </c>
      <c r="E77" s="90" t="s">
        <v>128</v>
      </c>
      <c r="F77" s="91">
        <v>56530</v>
      </c>
      <c r="G77" s="92">
        <f t="shared" ref="G77:G82" si="11">+F77*D77</f>
        <v>226120</v>
      </c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  <c r="HM77" s="76"/>
      <c r="HN77" s="76"/>
      <c r="HO77" s="76"/>
      <c r="HP77" s="76"/>
      <c r="HQ77" s="76"/>
      <c r="HR77" s="76"/>
      <c r="HS77" s="76"/>
      <c r="HT77" s="76"/>
      <c r="HU77" s="76"/>
      <c r="HV77" s="76"/>
      <c r="HW77" s="76"/>
      <c r="HX77" s="76"/>
      <c r="HY77" s="76"/>
      <c r="HZ77" s="76"/>
      <c r="IA77" s="76"/>
      <c r="IB77" s="76"/>
      <c r="IC77" s="76"/>
      <c r="ID77" s="76"/>
      <c r="IE77" s="76"/>
      <c r="IF77" s="76"/>
      <c r="IG77" s="76"/>
      <c r="IH77" s="76"/>
      <c r="II77" s="76"/>
      <c r="IJ77" s="76"/>
      <c r="IK77" s="76"/>
      <c r="IL77" s="76"/>
      <c r="IM77" s="76"/>
      <c r="IN77" s="76"/>
      <c r="IO77" s="76"/>
      <c r="IP77" s="76"/>
      <c r="IQ77" s="76"/>
      <c r="IR77" s="76"/>
      <c r="IS77" s="76"/>
      <c r="IT77" s="76"/>
      <c r="IU77" s="76"/>
    </row>
    <row r="78" spans="1:255" s="77" customFormat="1" ht="12" customHeight="1" x14ac:dyDescent="0.25">
      <c r="A78" s="73"/>
      <c r="B78" s="89" t="s">
        <v>129</v>
      </c>
      <c r="C78" s="90" t="s">
        <v>117</v>
      </c>
      <c r="D78" s="90">
        <v>2.5</v>
      </c>
      <c r="E78" s="90" t="s">
        <v>128</v>
      </c>
      <c r="F78" s="91">
        <v>32960</v>
      </c>
      <c r="G78" s="92">
        <f t="shared" si="11"/>
        <v>82400</v>
      </c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  <c r="IE78" s="76"/>
      <c r="IF78" s="76"/>
      <c r="IG78" s="76"/>
      <c r="IH78" s="76"/>
      <c r="II78" s="76"/>
      <c r="IJ78" s="76"/>
      <c r="IK78" s="76"/>
      <c r="IL78" s="76"/>
      <c r="IM78" s="76"/>
      <c r="IN78" s="76"/>
      <c r="IO78" s="76"/>
      <c r="IP78" s="76"/>
      <c r="IQ78" s="76"/>
      <c r="IR78" s="76"/>
      <c r="IS78" s="76"/>
      <c r="IT78" s="76"/>
      <c r="IU78" s="76"/>
    </row>
    <row r="79" spans="1:255" s="77" customFormat="1" ht="12" customHeight="1" x14ac:dyDescent="0.25">
      <c r="A79" s="73"/>
      <c r="B79" s="89" t="s">
        <v>130</v>
      </c>
      <c r="C79" s="90" t="s">
        <v>124</v>
      </c>
      <c r="D79" s="90">
        <v>2.5</v>
      </c>
      <c r="E79" s="90" t="s">
        <v>128</v>
      </c>
      <c r="F79" s="91">
        <v>36350</v>
      </c>
      <c r="G79" s="92">
        <f t="shared" si="11"/>
        <v>90875</v>
      </c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  <c r="IE79" s="76"/>
      <c r="IF79" s="76"/>
      <c r="IG79" s="76"/>
      <c r="IH79" s="76"/>
      <c r="II79" s="76"/>
      <c r="IJ79" s="76"/>
      <c r="IK79" s="76"/>
      <c r="IL79" s="76"/>
      <c r="IM79" s="76"/>
      <c r="IN79" s="76"/>
      <c r="IO79" s="76"/>
      <c r="IP79" s="76"/>
      <c r="IQ79" s="76"/>
      <c r="IR79" s="76"/>
      <c r="IS79" s="76"/>
      <c r="IT79" s="76"/>
      <c r="IU79" s="76"/>
    </row>
    <row r="80" spans="1:255" s="77" customFormat="1" ht="12" customHeight="1" x14ac:dyDescent="0.25">
      <c r="A80" s="73"/>
      <c r="B80" s="93" t="s">
        <v>131</v>
      </c>
      <c r="C80" s="90"/>
      <c r="D80" s="90"/>
      <c r="E80" s="90"/>
      <c r="F80" s="91"/>
      <c r="G80" s="92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  <c r="DT80" s="76"/>
      <c r="DU80" s="76"/>
      <c r="DV80" s="76"/>
      <c r="DW80" s="76"/>
      <c r="DX80" s="76"/>
      <c r="DY80" s="76"/>
      <c r="DZ80" s="76"/>
      <c r="EA80" s="76"/>
      <c r="EB80" s="76"/>
      <c r="EC80" s="76"/>
      <c r="ED80" s="76"/>
      <c r="EE80" s="76"/>
      <c r="EF80" s="76"/>
      <c r="EG80" s="76"/>
      <c r="EH80" s="76"/>
      <c r="EI80" s="76"/>
      <c r="EJ80" s="76"/>
      <c r="EK80" s="76"/>
      <c r="EL80" s="76"/>
      <c r="EM80" s="76"/>
      <c r="EN80" s="76"/>
      <c r="EO80" s="76"/>
      <c r="EP80" s="76"/>
      <c r="EQ80" s="76"/>
      <c r="ER80" s="76"/>
      <c r="ES80" s="76"/>
      <c r="ET80" s="76"/>
      <c r="EU80" s="76"/>
      <c r="EV80" s="76"/>
      <c r="EW80" s="76"/>
      <c r="EX80" s="76"/>
      <c r="EY80" s="76"/>
      <c r="EZ80" s="76"/>
      <c r="FA80" s="76"/>
      <c r="FB80" s="76"/>
      <c r="FC80" s="76"/>
      <c r="FD80" s="76"/>
      <c r="FE80" s="76"/>
      <c r="FF80" s="76"/>
      <c r="FG80" s="76"/>
      <c r="FH80" s="76"/>
      <c r="FI80" s="76"/>
      <c r="FJ80" s="76"/>
      <c r="FK80" s="76"/>
      <c r="FL80" s="76"/>
      <c r="FM80" s="76"/>
      <c r="FN80" s="76"/>
      <c r="FO80" s="76"/>
      <c r="FP80" s="76"/>
      <c r="FQ80" s="76"/>
      <c r="FR80" s="76"/>
      <c r="FS80" s="76"/>
      <c r="FT80" s="76"/>
      <c r="FU80" s="76"/>
      <c r="FV80" s="76"/>
      <c r="FW80" s="76"/>
      <c r="FX80" s="76"/>
      <c r="FY80" s="76"/>
      <c r="FZ80" s="76"/>
      <c r="GA80" s="76"/>
      <c r="GB80" s="76"/>
      <c r="GC80" s="76"/>
      <c r="GD80" s="76"/>
      <c r="GE80" s="76"/>
      <c r="GF80" s="76"/>
      <c r="GG80" s="76"/>
      <c r="GH80" s="76"/>
      <c r="GI80" s="76"/>
      <c r="GJ80" s="76"/>
      <c r="GK80" s="76"/>
      <c r="GL80" s="76"/>
      <c r="GM80" s="76"/>
      <c r="GN80" s="76"/>
      <c r="GO80" s="76"/>
      <c r="GP80" s="76"/>
      <c r="GQ80" s="76"/>
      <c r="GR80" s="76"/>
      <c r="GS80" s="76"/>
      <c r="GT80" s="76"/>
      <c r="GU80" s="76"/>
      <c r="GV80" s="76"/>
      <c r="GW80" s="76"/>
      <c r="GX80" s="76"/>
      <c r="GY80" s="76"/>
      <c r="GZ80" s="76"/>
      <c r="HA80" s="76"/>
      <c r="HB80" s="76"/>
      <c r="HC80" s="76"/>
      <c r="HD80" s="76"/>
      <c r="HE80" s="76"/>
      <c r="HF80" s="76"/>
      <c r="HG80" s="76"/>
      <c r="HH80" s="76"/>
      <c r="HI80" s="76"/>
      <c r="HJ80" s="76"/>
      <c r="HK80" s="76"/>
      <c r="HL80" s="76"/>
      <c r="HM80" s="76"/>
      <c r="HN80" s="76"/>
      <c r="HO80" s="76"/>
      <c r="HP80" s="76"/>
      <c r="HQ80" s="76"/>
      <c r="HR80" s="76"/>
      <c r="HS80" s="76"/>
      <c r="HT80" s="76"/>
      <c r="HU80" s="76"/>
      <c r="HV80" s="76"/>
      <c r="HW80" s="76"/>
      <c r="HX80" s="76"/>
      <c r="HY80" s="76"/>
      <c r="HZ80" s="76"/>
      <c r="IA80" s="76"/>
      <c r="IB80" s="76"/>
      <c r="IC80" s="76"/>
      <c r="ID80" s="76"/>
      <c r="IE80" s="76"/>
      <c r="IF80" s="76"/>
      <c r="IG80" s="76"/>
      <c r="IH80" s="76"/>
      <c r="II80" s="76"/>
      <c r="IJ80" s="76"/>
      <c r="IK80" s="76"/>
      <c r="IL80" s="76"/>
      <c r="IM80" s="76"/>
      <c r="IN80" s="76"/>
      <c r="IO80" s="76"/>
      <c r="IP80" s="76"/>
      <c r="IQ80" s="76"/>
      <c r="IR80" s="76"/>
      <c r="IS80" s="76"/>
      <c r="IT80" s="76"/>
      <c r="IU80" s="76"/>
    </row>
    <row r="81" spans="1:255" s="77" customFormat="1" ht="12" customHeight="1" x14ac:dyDescent="0.25">
      <c r="A81" s="73"/>
      <c r="B81" s="89" t="s">
        <v>132</v>
      </c>
      <c r="C81" s="90" t="s">
        <v>117</v>
      </c>
      <c r="D81" s="90">
        <v>2</v>
      </c>
      <c r="E81" s="90" t="s">
        <v>104</v>
      </c>
      <c r="F81" s="91">
        <v>46830</v>
      </c>
      <c r="G81" s="92">
        <f t="shared" si="11"/>
        <v>93660</v>
      </c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76"/>
      <c r="CM81" s="76"/>
      <c r="CN81" s="76"/>
      <c r="CO81" s="76"/>
      <c r="CP81" s="76"/>
      <c r="CQ81" s="76"/>
      <c r="CR81" s="76"/>
      <c r="CS81" s="76"/>
      <c r="CT81" s="76"/>
      <c r="CU81" s="76"/>
      <c r="CV81" s="76"/>
      <c r="CW81" s="76"/>
      <c r="CX81" s="76"/>
      <c r="CY81" s="76"/>
      <c r="CZ81" s="76"/>
      <c r="DA81" s="76"/>
      <c r="DB81" s="76"/>
      <c r="DC81" s="76"/>
      <c r="DD81" s="76"/>
      <c r="DE81" s="76"/>
      <c r="DF81" s="76"/>
      <c r="DG81" s="76"/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6"/>
      <c r="DT81" s="76"/>
      <c r="DU81" s="76"/>
      <c r="DV81" s="76"/>
      <c r="DW81" s="76"/>
      <c r="DX81" s="76"/>
      <c r="DY81" s="76"/>
      <c r="DZ81" s="76"/>
      <c r="EA81" s="76"/>
      <c r="EB81" s="76"/>
      <c r="EC81" s="76"/>
      <c r="ED81" s="76"/>
      <c r="EE81" s="76"/>
      <c r="EF81" s="76"/>
      <c r="EG81" s="76"/>
      <c r="EH81" s="76"/>
      <c r="EI81" s="76"/>
      <c r="EJ81" s="76"/>
      <c r="EK81" s="76"/>
      <c r="EL81" s="76"/>
      <c r="EM81" s="76"/>
      <c r="EN81" s="76"/>
      <c r="EO81" s="76"/>
      <c r="EP81" s="76"/>
      <c r="EQ81" s="76"/>
      <c r="ER81" s="76"/>
      <c r="ES81" s="76"/>
      <c r="ET81" s="76"/>
      <c r="EU81" s="76"/>
      <c r="EV81" s="76"/>
      <c r="EW81" s="76"/>
      <c r="EX81" s="76"/>
      <c r="EY81" s="76"/>
      <c r="EZ81" s="76"/>
      <c r="FA81" s="76"/>
      <c r="FB81" s="76"/>
      <c r="FC81" s="76"/>
      <c r="FD81" s="76"/>
      <c r="FE81" s="76"/>
      <c r="FF81" s="76"/>
      <c r="FG81" s="76"/>
      <c r="FH81" s="76"/>
      <c r="FI81" s="76"/>
      <c r="FJ81" s="76"/>
      <c r="FK81" s="76"/>
      <c r="FL81" s="76"/>
      <c r="FM81" s="76"/>
      <c r="FN81" s="76"/>
      <c r="FO81" s="76"/>
      <c r="FP81" s="76"/>
      <c r="FQ81" s="76"/>
      <c r="FR81" s="76"/>
      <c r="FS81" s="76"/>
      <c r="FT81" s="76"/>
      <c r="FU81" s="76"/>
      <c r="FV81" s="76"/>
      <c r="FW81" s="76"/>
      <c r="FX81" s="76"/>
      <c r="FY81" s="76"/>
      <c r="FZ81" s="76"/>
      <c r="GA81" s="76"/>
      <c r="GB81" s="76"/>
      <c r="GC81" s="76"/>
      <c r="GD81" s="76"/>
      <c r="GE81" s="76"/>
      <c r="GF81" s="76"/>
      <c r="GG81" s="76"/>
      <c r="GH81" s="76"/>
      <c r="GI81" s="76"/>
      <c r="GJ81" s="76"/>
      <c r="GK81" s="76"/>
      <c r="GL81" s="76"/>
      <c r="GM81" s="76"/>
      <c r="GN81" s="76"/>
      <c r="GO81" s="76"/>
      <c r="GP81" s="76"/>
      <c r="GQ81" s="76"/>
      <c r="GR81" s="76"/>
      <c r="GS81" s="76"/>
      <c r="GT81" s="76"/>
      <c r="GU81" s="76"/>
      <c r="GV81" s="76"/>
      <c r="GW81" s="76"/>
      <c r="GX81" s="76"/>
      <c r="GY81" s="76"/>
      <c r="GZ81" s="76"/>
      <c r="HA81" s="76"/>
      <c r="HB81" s="76"/>
      <c r="HC81" s="76"/>
      <c r="HD81" s="76"/>
      <c r="HE81" s="76"/>
      <c r="HF81" s="76"/>
      <c r="HG81" s="76"/>
      <c r="HH81" s="76"/>
      <c r="HI81" s="76"/>
      <c r="HJ81" s="76"/>
      <c r="HK81" s="76"/>
      <c r="HL81" s="76"/>
      <c r="HM81" s="76"/>
      <c r="HN81" s="76"/>
      <c r="HO81" s="76"/>
      <c r="HP81" s="76"/>
      <c r="HQ81" s="76"/>
      <c r="HR81" s="76"/>
      <c r="HS81" s="76"/>
      <c r="HT81" s="76"/>
      <c r="HU81" s="76"/>
      <c r="HV81" s="76"/>
      <c r="HW81" s="76"/>
      <c r="HX81" s="76"/>
      <c r="HY81" s="76"/>
      <c r="HZ81" s="76"/>
      <c r="IA81" s="76"/>
      <c r="IB81" s="76"/>
      <c r="IC81" s="76"/>
      <c r="ID81" s="76"/>
      <c r="IE81" s="76"/>
      <c r="IF81" s="76"/>
      <c r="IG81" s="76"/>
      <c r="IH81" s="76"/>
      <c r="II81" s="76"/>
      <c r="IJ81" s="76"/>
      <c r="IK81" s="76"/>
      <c r="IL81" s="76"/>
      <c r="IM81" s="76"/>
      <c r="IN81" s="76"/>
      <c r="IO81" s="76"/>
      <c r="IP81" s="76"/>
      <c r="IQ81" s="76"/>
      <c r="IR81" s="76"/>
      <c r="IS81" s="76"/>
      <c r="IT81" s="76"/>
      <c r="IU81" s="76"/>
    </row>
    <row r="82" spans="1:255" s="77" customFormat="1" ht="12" customHeight="1" x14ac:dyDescent="0.25">
      <c r="A82" s="73"/>
      <c r="B82" s="89" t="s">
        <v>133</v>
      </c>
      <c r="C82" s="90" t="s">
        <v>117</v>
      </c>
      <c r="D82" s="90">
        <v>1.5</v>
      </c>
      <c r="E82" s="90" t="s">
        <v>85</v>
      </c>
      <c r="F82" s="91">
        <v>46096</v>
      </c>
      <c r="G82" s="92">
        <f t="shared" si="11"/>
        <v>69144</v>
      </c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6"/>
      <c r="CA82" s="76"/>
      <c r="CB82" s="76"/>
      <c r="CC82" s="76"/>
      <c r="CD82" s="76"/>
      <c r="CE82" s="76"/>
      <c r="CF82" s="76"/>
      <c r="CG82" s="76"/>
      <c r="CH82" s="76"/>
      <c r="CI82" s="76"/>
      <c r="CJ82" s="76"/>
      <c r="CK82" s="76"/>
      <c r="CL82" s="76"/>
      <c r="CM82" s="76"/>
      <c r="CN82" s="76"/>
      <c r="CO82" s="76"/>
      <c r="CP82" s="76"/>
      <c r="CQ82" s="76"/>
      <c r="CR82" s="76"/>
      <c r="CS82" s="76"/>
      <c r="CT82" s="76"/>
      <c r="CU82" s="76"/>
      <c r="CV82" s="76"/>
      <c r="CW82" s="76"/>
      <c r="CX82" s="76"/>
      <c r="CY82" s="76"/>
      <c r="CZ82" s="76"/>
      <c r="DA82" s="76"/>
      <c r="DB82" s="76"/>
      <c r="DC82" s="76"/>
      <c r="DD82" s="76"/>
      <c r="DE82" s="76"/>
      <c r="DF82" s="76"/>
      <c r="DG82" s="76"/>
      <c r="DH82" s="76"/>
      <c r="DI82" s="76"/>
      <c r="DJ82" s="76"/>
      <c r="DK82" s="76"/>
      <c r="DL82" s="76"/>
      <c r="DM82" s="76"/>
      <c r="DN82" s="76"/>
      <c r="DO82" s="76"/>
      <c r="DP82" s="76"/>
      <c r="DQ82" s="76"/>
      <c r="DR82" s="76"/>
      <c r="DS82" s="76"/>
      <c r="DT82" s="76"/>
      <c r="DU82" s="76"/>
      <c r="DV82" s="76"/>
      <c r="DW82" s="76"/>
      <c r="DX82" s="76"/>
      <c r="DY82" s="76"/>
      <c r="DZ82" s="76"/>
      <c r="EA82" s="76"/>
      <c r="EB82" s="76"/>
      <c r="EC82" s="76"/>
      <c r="ED82" s="76"/>
      <c r="EE82" s="76"/>
      <c r="EF82" s="76"/>
      <c r="EG82" s="76"/>
      <c r="EH82" s="76"/>
      <c r="EI82" s="76"/>
      <c r="EJ82" s="76"/>
      <c r="EK82" s="76"/>
      <c r="EL82" s="76"/>
      <c r="EM82" s="76"/>
      <c r="EN82" s="76"/>
      <c r="EO82" s="76"/>
      <c r="EP82" s="76"/>
      <c r="EQ82" s="76"/>
      <c r="ER82" s="76"/>
      <c r="ES82" s="76"/>
      <c r="ET82" s="76"/>
      <c r="EU82" s="76"/>
      <c r="EV82" s="76"/>
      <c r="EW82" s="76"/>
      <c r="EX82" s="76"/>
      <c r="EY82" s="76"/>
      <c r="EZ82" s="76"/>
      <c r="FA82" s="76"/>
      <c r="FB82" s="76"/>
      <c r="FC82" s="76"/>
      <c r="FD82" s="76"/>
      <c r="FE82" s="76"/>
      <c r="FF82" s="76"/>
      <c r="FG82" s="76"/>
      <c r="FH82" s="76"/>
      <c r="FI82" s="76"/>
      <c r="FJ82" s="76"/>
      <c r="FK82" s="76"/>
      <c r="FL82" s="76"/>
      <c r="FM82" s="76"/>
      <c r="FN82" s="76"/>
      <c r="FO82" s="76"/>
      <c r="FP82" s="76"/>
      <c r="FQ82" s="76"/>
      <c r="FR82" s="76"/>
      <c r="FS82" s="76"/>
      <c r="FT82" s="76"/>
      <c r="FU82" s="76"/>
      <c r="FV82" s="76"/>
      <c r="FW82" s="76"/>
      <c r="FX82" s="76"/>
      <c r="FY82" s="76"/>
      <c r="FZ82" s="76"/>
      <c r="GA82" s="76"/>
      <c r="GB82" s="76"/>
      <c r="GC82" s="76"/>
      <c r="GD82" s="76"/>
      <c r="GE82" s="76"/>
      <c r="GF82" s="76"/>
      <c r="GG82" s="76"/>
      <c r="GH82" s="76"/>
      <c r="GI82" s="76"/>
      <c r="GJ82" s="76"/>
      <c r="GK82" s="76"/>
      <c r="GL82" s="76"/>
      <c r="GM82" s="76"/>
      <c r="GN82" s="76"/>
      <c r="GO82" s="76"/>
      <c r="GP82" s="76"/>
      <c r="GQ82" s="76"/>
      <c r="GR82" s="76"/>
      <c r="GS82" s="76"/>
      <c r="GT82" s="76"/>
      <c r="GU82" s="76"/>
      <c r="GV82" s="76"/>
      <c r="GW82" s="76"/>
      <c r="GX82" s="76"/>
      <c r="GY82" s="76"/>
      <c r="GZ82" s="76"/>
      <c r="HA82" s="76"/>
      <c r="HB82" s="76"/>
      <c r="HC82" s="76"/>
      <c r="HD82" s="76"/>
      <c r="HE82" s="76"/>
      <c r="HF82" s="76"/>
      <c r="HG82" s="76"/>
      <c r="HH82" s="76"/>
      <c r="HI82" s="76"/>
      <c r="HJ82" s="76"/>
      <c r="HK82" s="76"/>
      <c r="HL82" s="76"/>
      <c r="HM82" s="76"/>
      <c r="HN82" s="76"/>
      <c r="HO82" s="76"/>
      <c r="HP82" s="76"/>
      <c r="HQ82" s="76"/>
      <c r="HR82" s="76"/>
      <c r="HS82" s="76"/>
      <c r="HT82" s="76"/>
      <c r="HU82" s="76"/>
      <c r="HV82" s="76"/>
      <c r="HW82" s="76"/>
      <c r="HX82" s="76"/>
      <c r="HY82" s="76"/>
      <c r="HZ82" s="76"/>
      <c r="IA82" s="76"/>
      <c r="IB82" s="76"/>
      <c r="IC82" s="76"/>
      <c r="ID82" s="76"/>
      <c r="IE82" s="76"/>
      <c r="IF82" s="76"/>
      <c r="IG82" s="76"/>
      <c r="IH82" s="76"/>
      <c r="II82" s="76"/>
      <c r="IJ82" s="76"/>
      <c r="IK82" s="76"/>
      <c r="IL82" s="76"/>
      <c r="IM82" s="76"/>
      <c r="IN82" s="76"/>
      <c r="IO82" s="76"/>
      <c r="IP82" s="76"/>
      <c r="IQ82" s="76"/>
      <c r="IR82" s="76"/>
      <c r="IS82" s="76"/>
      <c r="IT82" s="76"/>
      <c r="IU82" s="76"/>
    </row>
    <row r="83" spans="1:255" s="77" customFormat="1" ht="12" customHeight="1" x14ac:dyDescent="0.25">
      <c r="A83" s="73"/>
      <c r="B83" s="93" t="s">
        <v>134</v>
      </c>
      <c r="C83" s="90"/>
      <c r="D83" s="90"/>
      <c r="E83" s="90"/>
      <c r="F83" s="91"/>
      <c r="G83" s="92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/>
      <c r="DC83" s="76"/>
      <c r="DD83" s="76"/>
      <c r="DE83" s="76"/>
      <c r="DF83" s="76"/>
      <c r="DG83" s="76"/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6"/>
      <c r="DT83" s="76"/>
      <c r="DU83" s="76"/>
      <c r="DV83" s="76"/>
      <c r="DW83" s="76"/>
      <c r="DX83" s="76"/>
      <c r="DY83" s="76"/>
      <c r="DZ83" s="76"/>
      <c r="EA83" s="76"/>
      <c r="EB83" s="76"/>
      <c r="EC83" s="76"/>
      <c r="ED83" s="76"/>
      <c r="EE83" s="76"/>
      <c r="EF83" s="76"/>
      <c r="EG83" s="76"/>
      <c r="EH83" s="76"/>
      <c r="EI83" s="76"/>
      <c r="EJ83" s="76"/>
      <c r="EK83" s="76"/>
      <c r="EL83" s="76"/>
      <c r="EM83" s="76"/>
      <c r="EN83" s="76"/>
      <c r="EO83" s="76"/>
      <c r="EP83" s="76"/>
      <c r="EQ83" s="76"/>
      <c r="ER83" s="76"/>
      <c r="ES83" s="76"/>
      <c r="ET83" s="76"/>
      <c r="EU83" s="76"/>
      <c r="EV83" s="76"/>
      <c r="EW83" s="76"/>
      <c r="EX83" s="76"/>
      <c r="EY83" s="76"/>
      <c r="EZ83" s="76"/>
      <c r="FA83" s="76"/>
      <c r="FB83" s="76"/>
      <c r="FC83" s="76"/>
      <c r="FD83" s="76"/>
      <c r="FE83" s="76"/>
      <c r="FF83" s="76"/>
      <c r="FG83" s="76"/>
      <c r="FH83" s="76"/>
      <c r="FI83" s="76"/>
      <c r="FJ83" s="76"/>
      <c r="FK83" s="76"/>
      <c r="FL83" s="76"/>
      <c r="FM83" s="76"/>
      <c r="FN83" s="76"/>
      <c r="FO83" s="76"/>
      <c r="FP83" s="76"/>
      <c r="FQ83" s="76"/>
      <c r="FR83" s="76"/>
      <c r="FS83" s="76"/>
      <c r="FT83" s="76"/>
      <c r="FU83" s="76"/>
      <c r="FV83" s="76"/>
      <c r="FW83" s="76"/>
      <c r="FX83" s="76"/>
      <c r="FY83" s="76"/>
      <c r="FZ83" s="76"/>
      <c r="GA83" s="76"/>
      <c r="GB83" s="76"/>
      <c r="GC83" s="76"/>
      <c r="GD83" s="76"/>
      <c r="GE83" s="76"/>
      <c r="GF83" s="76"/>
      <c r="GG83" s="76"/>
      <c r="GH83" s="76"/>
      <c r="GI83" s="76"/>
      <c r="GJ83" s="76"/>
      <c r="GK83" s="76"/>
      <c r="GL83" s="76"/>
      <c r="GM83" s="76"/>
      <c r="GN83" s="76"/>
      <c r="GO83" s="76"/>
      <c r="GP83" s="76"/>
      <c r="GQ83" s="76"/>
      <c r="GR83" s="76"/>
      <c r="GS83" s="76"/>
      <c r="GT83" s="76"/>
      <c r="GU83" s="76"/>
      <c r="GV83" s="76"/>
      <c r="GW83" s="76"/>
      <c r="GX83" s="76"/>
      <c r="GY83" s="76"/>
      <c r="GZ83" s="76"/>
      <c r="HA83" s="76"/>
      <c r="HB83" s="76"/>
      <c r="HC83" s="76"/>
      <c r="HD83" s="76"/>
      <c r="HE83" s="76"/>
      <c r="HF83" s="76"/>
      <c r="HG83" s="76"/>
      <c r="HH83" s="76"/>
      <c r="HI83" s="76"/>
      <c r="HJ83" s="76"/>
      <c r="HK83" s="76"/>
      <c r="HL83" s="76"/>
      <c r="HM83" s="76"/>
      <c r="HN83" s="76"/>
      <c r="HO83" s="76"/>
      <c r="HP83" s="76"/>
      <c r="HQ83" s="76"/>
      <c r="HR83" s="76"/>
      <c r="HS83" s="76"/>
      <c r="HT83" s="76"/>
      <c r="HU83" s="76"/>
      <c r="HV83" s="76"/>
      <c r="HW83" s="76"/>
      <c r="HX83" s="76"/>
      <c r="HY83" s="76"/>
      <c r="HZ83" s="76"/>
      <c r="IA83" s="76"/>
      <c r="IB83" s="76"/>
      <c r="IC83" s="76"/>
      <c r="ID83" s="76"/>
      <c r="IE83" s="76"/>
      <c r="IF83" s="76"/>
      <c r="IG83" s="76"/>
      <c r="IH83" s="76"/>
      <c r="II83" s="76"/>
      <c r="IJ83" s="76"/>
      <c r="IK83" s="76"/>
      <c r="IL83" s="76"/>
      <c r="IM83" s="76"/>
      <c r="IN83" s="76"/>
      <c r="IO83" s="76"/>
      <c r="IP83" s="76"/>
      <c r="IQ83" s="76"/>
      <c r="IR83" s="76"/>
      <c r="IS83" s="76"/>
      <c r="IT83" s="76"/>
      <c r="IU83" s="76"/>
    </row>
    <row r="84" spans="1:255" s="77" customFormat="1" ht="12" customHeight="1" x14ac:dyDescent="0.25">
      <c r="A84" s="73"/>
      <c r="B84" s="89" t="s">
        <v>135</v>
      </c>
      <c r="C84" s="90" t="s">
        <v>26</v>
      </c>
      <c r="D84" s="90">
        <v>0.3</v>
      </c>
      <c r="E84" s="90" t="s">
        <v>136</v>
      </c>
      <c r="F84" s="91">
        <v>68900</v>
      </c>
      <c r="G84" s="92">
        <f t="shared" ref="G84:G86" si="12">+F84*D84</f>
        <v>20670</v>
      </c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76"/>
      <c r="DD84" s="76"/>
      <c r="DE84" s="76"/>
      <c r="DF84" s="76"/>
      <c r="DG84" s="76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6"/>
      <c r="DT84" s="76"/>
      <c r="DU84" s="76"/>
      <c r="DV84" s="76"/>
      <c r="DW84" s="76"/>
      <c r="DX84" s="76"/>
      <c r="DY84" s="76"/>
      <c r="DZ84" s="76"/>
      <c r="EA84" s="76"/>
      <c r="EB84" s="76"/>
      <c r="EC84" s="76"/>
      <c r="ED84" s="76"/>
      <c r="EE84" s="76"/>
      <c r="EF84" s="76"/>
      <c r="EG84" s="76"/>
      <c r="EH84" s="76"/>
      <c r="EI84" s="76"/>
      <c r="EJ84" s="76"/>
      <c r="EK84" s="76"/>
      <c r="EL84" s="76"/>
      <c r="EM84" s="76"/>
      <c r="EN84" s="76"/>
      <c r="EO84" s="76"/>
      <c r="EP84" s="76"/>
      <c r="EQ84" s="76"/>
      <c r="ER84" s="76"/>
      <c r="ES84" s="76"/>
      <c r="ET84" s="76"/>
      <c r="EU84" s="76"/>
      <c r="EV84" s="76"/>
      <c r="EW84" s="76"/>
      <c r="EX84" s="76"/>
      <c r="EY84" s="76"/>
      <c r="EZ84" s="76"/>
      <c r="FA84" s="76"/>
      <c r="FB84" s="76"/>
      <c r="FC84" s="76"/>
      <c r="FD84" s="76"/>
      <c r="FE84" s="76"/>
      <c r="FF84" s="76"/>
      <c r="FG84" s="76"/>
      <c r="FH84" s="76"/>
      <c r="FI84" s="76"/>
      <c r="FJ84" s="76"/>
      <c r="FK84" s="76"/>
      <c r="FL84" s="76"/>
      <c r="FM84" s="76"/>
      <c r="FN84" s="76"/>
      <c r="FO84" s="76"/>
      <c r="FP84" s="76"/>
      <c r="FQ84" s="76"/>
      <c r="FR84" s="76"/>
      <c r="FS84" s="76"/>
      <c r="FT84" s="76"/>
      <c r="FU84" s="76"/>
      <c r="FV84" s="76"/>
      <c r="FW84" s="76"/>
      <c r="FX84" s="76"/>
      <c r="FY84" s="76"/>
      <c r="FZ84" s="76"/>
      <c r="GA84" s="76"/>
      <c r="GB84" s="76"/>
      <c r="GC84" s="76"/>
      <c r="GD84" s="76"/>
      <c r="GE84" s="76"/>
      <c r="GF84" s="76"/>
      <c r="GG84" s="76"/>
      <c r="GH84" s="76"/>
      <c r="GI84" s="76"/>
      <c r="GJ84" s="76"/>
      <c r="GK84" s="76"/>
      <c r="GL84" s="76"/>
      <c r="GM84" s="76"/>
      <c r="GN84" s="76"/>
      <c r="GO84" s="76"/>
      <c r="GP84" s="76"/>
      <c r="GQ84" s="76"/>
      <c r="GR84" s="76"/>
      <c r="GS84" s="76"/>
      <c r="GT84" s="76"/>
      <c r="GU84" s="76"/>
      <c r="GV84" s="76"/>
      <c r="GW84" s="76"/>
      <c r="GX84" s="76"/>
      <c r="GY84" s="76"/>
      <c r="GZ84" s="76"/>
      <c r="HA84" s="76"/>
      <c r="HB84" s="76"/>
      <c r="HC84" s="76"/>
      <c r="HD84" s="76"/>
      <c r="HE84" s="76"/>
      <c r="HF84" s="76"/>
      <c r="HG84" s="76"/>
      <c r="HH84" s="76"/>
      <c r="HI84" s="76"/>
      <c r="HJ84" s="76"/>
      <c r="HK84" s="76"/>
      <c r="HL84" s="76"/>
      <c r="HM84" s="76"/>
      <c r="HN84" s="76"/>
      <c r="HO84" s="76"/>
      <c r="HP84" s="76"/>
      <c r="HQ84" s="76"/>
      <c r="HR84" s="76"/>
      <c r="HS84" s="76"/>
      <c r="HT84" s="76"/>
      <c r="HU84" s="76"/>
      <c r="HV84" s="76"/>
      <c r="HW84" s="76"/>
      <c r="HX84" s="76"/>
      <c r="HY84" s="76"/>
      <c r="HZ84" s="76"/>
      <c r="IA84" s="76"/>
      <c r="IB84" s="76"/>
      <c r="IC84" s="76"/>
      <c r="ID84" s="76"/>
      <c r="IE84" s="76"/>
      <c r="IF84" s="76"/>
      <c r="IG84" s="76"/>
      <c r="IH84" s="76"/>
      <c r="II84" s="76"/>
      <c r="IJ84" s="76"/>
      <c r="IK84" s="76"/>
      <c r="IL84" s="76"/>
      <c r="IM84" s="76"/>
      <c r="IN84" s="76"/>
      <c r="IO84" s="76"/>
      <c r="IP84" s="76"/>
      <c r="IQ84" s="76"/>
      <c r="IR84" s="76"/>
      <c r="IS84" s="76"/>
      <c r="IT84" s="76"/>
      <c r="IU84" s="76"/>
    </row>
    <row r="85" spans="1:255" s="77" customFormat="1" ht="12" customHeight="1" x14ac:dyDescent="0.25">
      <c r="A85" s="73"/>
      <c r="B85" s="89" t="s">
        <v>137</v>
      </c>
      <c r="C85" s="90" t="s">
        <v>117</v>
      </c>
      <c r="D85" s="90">
        <v>2</v>
      </c>
      <c r="E85" s="90" t="s">
        <v>136</v>
      </c>
      <c r="F85" s="91">
        <v>47230</v>
      </c>
      <c r="G85" s="92">
        <f t="shared" si="12"/>
        <v>94460</v>
      </c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6"/>
      <c r="BW85" s="76"/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/>
      <c r="DC85" s="76"/>
      <c r="DD85" s="76"/>
      <c r="DE85" s="76"/>
      <c r="DF85" s="76"/>
      <c r="DG85" s="76"/>
      <c r="DH85" s="76"/>
      <c r="DI85" s="76"/>
      <c r="DJ85" s="76"/>
      <c r="DK85" s="76"/>
      <c r="DL85" s="76"/>
      <c r="DM85" s="76"/>
      <c r="DN85" s="76"/>
      <c r="DO85" s="76"/>
      <c r="DP85" s="76"/>
      <c r="DQ85" s="76"/>
      <c r="DR85" s="76"/>
      <c r="DS85" s="76"/>
      <c r="DT85" s="76"/>
      <c r="DU85" s="76"/>
      <c r="DV85" s="76"/>
      <c r="DW85" s="76"/>
      <c r="DX85" s="76"/>
      <c r="DY85" s="76"/>
      <c r="DZ85" s="76"/>
      <c r="EA85" s="76"/>
      <c r="EB85" s="76"/>
      <c r="EC85" s="76"/>
      <c r="ED85" s="76"/>
      <c r="EE85" s="76"/>
      <c r="EF85" s="76"/>
      <c r="EG85" s="76"/>
      <c r="EH85" s="76"/>
      <c r="EI85" s="76"/>
      <c r="EJ85" s="76"/>
      <c r="EK85" s="76"/>
      <c r="EL85" s="76"/>
      <c r="EM85" s="76"/>
      <c r="EN85" s="76"/>
      <c r="EO85" s="76"/>
      <c r="EP85" s="76"/>
      <c r="EQ85" s="76"/>
      <c r="ER85" s="76"/>
      <c r="ES85" s="76"/>
      <c r="ET85" s="76"/>
      <c r="EU85" s="76"/>
      <c r="EV85" s="76"/>
      <c r="EW85" s="76"/>
      <c r="EX85" s="76"/>
      <c r="EY85" s="76"/>
      <c r="EZ85" s="76"/>
      <c r="FA85" s="76"/>
      <c r="FB85" s="76"/>
      <c r="FC85" s="76"/>
      <c r="FD85" s="76"/>
      <c r="FE85" s="76"/>
      <c r="FF85" s="76"/>
      <c r="FG85" s="76"/>
      <c r="FH85" s="76"/>
      <c r="FI85" s="76"/>
      <c r="FJ85" s="76"/>
      <c r="FK85" s="76"/>
      <c r="FL85" s="76"/>
      <c r="FM85" s="76"/>
      <c r="FN85" s="76"/>
      <c r="FO85" s="76"/>
      <c r="FP85" s="76"/>
      <c r="FQ85" s="76"/>
      <c r="FR85" s="76"/>
      <c r="FS85" s="76"/>
      <c r="FT85" s="76"/>
      <c r="FU85" s="76"/>
      <c r="FV85" s="76"/>
      <c r="FW85" s="76"/>
      <c r="FX85" s="76"/>
      <c r="FY85" s="76"/>
      <c r="FZ85" s="76"/>
      <c r="GA85" s="76"/>
      <c r="GB85" s="76"/>
      <c r="GC85" s="76"/>
      <c r="GD85" s="76"/>
      <c r="GE85" s="76"/>
      <c r="GF85" s="76"/>
      <c r="GG85" s="76"/>
      <c r="GH85" s="76"/>
      <c r="GI85" s="76"/>
      <c r="GJ85" s="76"/>
      <c r="GK85" s="76"/>
      <c r="GL85" s="76"/>
      <c r="GM85" s="76"/>
      <c r="GN85" s="76"/>
      <c r="GO85" s="76"/>
      <c r="GP85" s="76"/>
      <c r="GQ85" s="76"/>
      <c r="GR85" s="76"/>
      <c r="GS85" s="76"/>
      <c r="GT85" s="76"/>
      <c r="GU85" s="76"/>
      <c r="GV85" s="76"/>
      <c r="GW85" s="76"/>
      <c r="GX85" s="76"/>
      <c r="GY85" s="76"/>
      <c r="GZ85" s="76"/>
      <c r="HA85" s="76"/>
      <c r="HB85" s="76"/>
      <c r="HC85" s="76"/>
      <c r="HD85" s="76"/>
      <c r="HE85" s="76"/>
      <c r="HF85" s="76"/>
      <c r="HG85" s="76"/>
      <c r="HH85" s="76"/>
      <c r="HI85" s="76"/>
      <c r="HJ85" s="76"/>
      <c r="HK85" s="76"/>
      <c r="HL85" s="76"/>
      <c r="HM85" s="76"/>
      <c r="HN85" s="76"/>
      <c r="HO85" s="76"/>
      <c r="HP85" s="76"/>
      <c r="HQ85" s="76"/>
      <c r="HR85" s="76"/>
      <c r="HS85" s="76"/>
      <c r="HT85" s="76"/>
      <c r="HU85" s="76"/>
      <c r="HV85" s="76"/>
      <c r="HW85" s="76"/>
      <c r="HX85" s="76"/>
      <c r="HY85" s="76"/>
      <c r="HZ85" s="76"/>
      <c r="IA85" s="76"/>
      <c r="IB85" s="76"/>
      <c r="IC85" s="76"/>
      <c r="ID85" s="76"/>
      <c r="IE85" s="76"/>
      <c r="IF85" s="76"/>
      <c r="IG85" s="76"/>
      <c r="IH85" s="76"/>
      <c r="II85" s="76"/>
      <c r="IJ85" s="76"/>
      <c r="IK85" s="76"/>
      <c r="IL85" s="76"/>
      <c r="IM85" s="76"/>
      <c r="IN85" s="76"/>
      <c r="IO85" s="76"/>
      <c r="IP85" s="76"/>
      <c r="IQ85" s="76"/>
      <c r="IR85" s="76"/>
      <c r="IS85" s="76"/>
      <c r="IT85" s="76"/>
      <c r="IU85" s="76"/>
    </row>
    <row r="86" spans="1:255" s="77" customFormat="1" ht="12" customHeight="1" x14ac:dyDescent="0.25">
      <c r="A86" s="73"/>
      <c r="B86" s="89" t="s">
        <v>138</v>
      </c>
      <c r="C86" s="90" t="s">
        <v>117</v>
      </c>
      <c r="D86" s="90">
        <v>0.3</v>
      </c>
      <c r="E86" s="90" t="s">
        <v>136</v>
      </c>
      <c r="F86" s="91">
        <v>450000</v>
      </c>
      <c r="G86" s="92">
        <f t="shared" si="12"/>
        <v>135000</v>
      </c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76"/>
      <c r="BU86" s="76"/>
      <c r="BV86" s="76"/>
      <c r="BW86" s="76"/>
      <c r="BX86" s="76"/>
      <c r="BY86" s="76"/>
      <c r="BZ86" s="76"/>
      <c r="CA86" s="76"/>
      <c r="CB86" s="76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6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76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76"/>
      <c r="DY86" s="76"/>
      <c r="DZ86" s="76"/>
      <c r="EA86" s="76"/>
      <c r="EB86" s="76"/>
      <c r="EC86" s="76"/>
      <c r="ED86" s="76"/>
      <c r="EE86" s="76"/>
      <c r="EF86" s="76"/>
      <c r="EG86" s="76"/>
      <c r="EH86" s="76"/>
      <c r="EI86" s="76"/>
      <c r="EJ86" s="76"/>
      <c r="EK86" s="76"/>
      <c r="EL86" s="76"/>
      <c r="EM86" s="76"/>
      <c r="EN86" s="76"/>
      <c r="EO86" s="76"/>
      <c r="EP86" s="76"/>
      <c r="EQ86" s="76"/>
      <c r="ER86" s="76"/>
      <c r="ES86" s="76"/>
      <c r="ET86" s="76"/>
      <c r="EU86" s="76"/>
      <c r="EV86" s="76"/>
      <c r="EW86" s="76"/>
      <c r="EX86" s="76"/>
      <c r="EY86" s="76"/>
      <c r="EZ86" s="76"/>
      <c r="FA86" s="76"/>
      <c r="FB86" s="76"/>
      <c r="FC86" s="76"/>
      <c r="FD86" s="76"/>
      <c r="FE86" s="76"/>
      <c r="FF86" s="76"/>
      <c r="FG86" s="76"/>
      <c r="FH86" s="76"/>
      <c r="FI86" s="76"/>
      <c r="FJ86" s="76"/>
      <c r="FK86" s="76"/>
      <c r="FL86" s="76"/>
      <c r="FM86" s="76"/>
      <c r="FN86" s="76"/>
      <c r="FO86" s="76"/>
      <c r="FP86" s="76"/>
      <c r="FQ86" s="76"/>
      <c r="FR86" s="76"/>
      <c r="FS86" s="76"/>
      <c r="FT86" s="76"/>
      <c r="FU86" s="76"/>
      <c r="FV86" s="76"/>
      <c r="FW86" s="76"/>
      <c r="FX86" s="76"/>
      <c r="FY86" s="76"/>
      <c r="FZ86" s="76"/>
      <c r="GA86" s="76"/>
      <c r="GB86" s="76"/>
      <c r="GC86" s="76"/>
      <c r="GD86" s="76"/>
      <c r="GE86" s="76"/>
      <c r="GF86" s="76"/>
      <c r="GG86" s="76"/>
      <c r="GH86" s="76"/>
      <c r="GI86" s="76"/>
      <c r="GJ86" s="76"/>
      <c r="GK86" s="76"/>
      <c r="GL86" s="76"/>
      <c r="GM86" s="76"/>
      <c r="GN86" s="76"/>
      <c r="GO86" s="76"/>
      <c r="GP86" s="76"/>
      <c r="GQ86" s="76"/>
      <c r="GR86" s="76"/>
      <c r="GS86" s="76"/>
      <c r="GT86" s="76"/>
      <c r="GU86" s="76"/>
      <c r="GV86" s="76"/>
      <c r="GW86" s="76"/>
      <c r="GX86" s="76"/>
      <c r="GY86" s="76"/>
      <c r="GZ86" s="76"/>
      <c r="HA86" s="76"/>
      <c r="HB86" s="76"/>
      <c r="HC86" s="76"/>
      <c r="HD86" s="76"/>
      <c r="HE86" s="76"/>
      <c r="HF86" s="76"/>
      <c r="HG86" s="76"/>
      <c r="HH86" s="76"/>
      <c r="HI86" s="76"/>
      <c r="HJ86" s="76"/>
      <c r="HK86" s="76"/>
      <c r="HL86" s="76"/>
      <c r="HM86" s="76"/>
      <c r="HN86" s="76"/>
      <c r="HO86" s="76"/>
      <c r="HP86" s="76"/>
      <c r="HQ86" s="76"/>
      <c r="HR86" s="76"/>
      <c r="HS86" s="76"/>
      <c r="HT86" s="76"/>
      <c r="HU86" s="76"/>
      <c r="HV86" s="76"/>
      <c r="HW86" s="76"/>
      <c r="HX86" s="76"/>
      <c r="HY86" s="76"/>
      <c r="HZ86" s="76"/>
      <c r="IA86" s="76"/>
      <c r="IB86" s="76"/>
      <c r="IC86" s="76"/>
      <c r="ID86" s="76"/>
      <c r="IE86" s="76"/>
      <c r="IF86" s="76"/>
      <c r="IG86" s="76"/>
      <c r="IH86" s="76"/>
      <c r="II86" s="76"/>
      <c r="IJ86" s="76"/>
      <c r="IK86" s="76"/>
      <c r="IL86" s="76"/>
      <c r="IM86" s="76"/>
      <c r="IN86" s="76"/>
      <c r="IO86" s="76"/>
      <c r="IP86" s="76"/>
      <c r="IQ86" s="76"/>
      <c r="IR86" s="76"/>
      <c r="IS86" s="76"/>
      <c r="IT86" s="76"/>
      <c r="IU86" s="76"/>
    </row>
    <row r="87" spans="1:255" ht="11.25" customHeight="1" x14ac:dyDescent="0.25">
      <c r="B87" s="16" t="s">
        <v>27</v>
      </c>
      <c r="C87" s="17"/>
      <c r="D87" s="17"/>
      <c r="E87" s="17"/>
      <c r="F87" s="18"/>
      <c r="G87" s="19">
        <f>SUM(G63:G86)</f>
        <v>3866207</v>
      </c>
    </row>
    <row r="88" spans="1:255" ht="11.25" customHeight="1" x14ac:dyDescent="0.25">
      <c r="B88" s="13"/>
      <c r="C88" s="14"/>
      <c r="D88" s="14"/>
      <c r="E88" s="20"/>
      <c r="F88" s="15"/>
      <c r="G88" s="15"/>
    </row>
    <row r="89" spans="1:255" ht="12" customHeight="1" x14ac:dyDescent="0.25">
      <c r="A89" s="5"/>
      <c r="B89" s="82" t="s">
        <v>28</v>
      </c>
      <c r="C89" s="83"/>
      <c r="D89" s="84"/>
      <c r="E89" s="84"/>
      <c r="F89" s="85"/>
      <c r="G89" s="86"/>
    </row>
    <row r="90" spans="1:255" ht="24" customHeight="1" x14ac:dyDescent="0.25">
      <c r="A90" s="5"/>
      <c r="B90" s="87" t="s">
        <v>29</v>
      </c>
      <c r="C90" s="88" t="s">
        <v>24</v>
      </c>
      <c r="D90" s="88" t="s">
        <v>25</v>
      </c>
      <c r="E90" s="87" t="s">
        <v>13</v>
      </c>
      <c r="F90" s="88" t="s">
        <v>14</v>
      </c>
      <c r="G90" s="87" t="s">
        <v>15</v>
      </c>
    </row>
    <row r="91" spans="1:255" s="77" customFormat="1" ht="12" customHeight="1" x14ac:dyDescent="0.25">
      <c r="A91" s="73"/>
      <c r="B91" s="89" t="s">
        <v>141</v>
      </c>
      <c r="C91" s="90"/>
      <c r="D91" s="90">
        <v>5</v>
      </c>
      <c r="E91" s="90" t="s">
        <v>142</v>
      </c>
      <c r="F91" s="91">
        <v>200000</v>
      </c>
      <c r="G91" s="92">
        <f t="shared" ref="G91" si="13">+F91*D91</f>
        <v>1000000</v>
      </c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  <c r="BX91" s="76"/>
      <c r="BY91" s="76"/>
      <c r="BZ91" s="76"/>
      <c r="CA91" s="76"/>
      <c r="CB91" s="76"/>
      <c r="CC91" s="76"/>
      <c r="CD91" s="76"/>
      <c r="CE91" s="76"/>
      <c r="CF91" s="76"/>
      <c r="CG91" s="76"/>
      <c r="CH91" s="76"/>
      <c r="CI91" s="76"/>
      <c r="CJ91" s="76"/>
      <c r="CK91" s="76"/>
      <c r="CL91" s="76"/>
      <c r="CM91" s="76"/>
      <c r="CN91" s="76"/>
      <c r="CO91" s="76"/>
      <c r="CP91" s="76"/>
      <c r="CQ91" s="76"/>
      <c r="CR91" s="76"/>
      <c r="CS91" s="76"/>
      <c r="CT91" s="76"/>
      <c r="CU91" s="76"/>
      <c r="CV91" s="76"/>
      <c r="CW91" s="76"/>
      <c r="CX91" s="76"/>
      <c r="CY91" s="76"/>
      <c r="CZ91" s="76"/>
      <c r="DA91" s="76"/>
      <c r="DB91" s="76"/>
      <c r="DC91" s="76"/>
      <c r="DD91" s="76"/>
      <c r="DE91" s="76"/>
      <c r="DF91" s="76"/>
      <c r="DG91" s="76"/>
      <c r="DH91" s="76"/>
      <c r="DI91" s="76"/>
      <c r="DJ91" s="76"/>
      <c r="DK91" s="76"/>
      <c r="DL91" s="76"/>
      <c r="DM91" s="76"/>
      <c r="DN91" s="76"/>
      <c r="DO91" s="76"/>
      <c r="DP91" s="76"/>
      <c r="DQ91" s="76"/>
      <c r="DR91" s="76"/>
      <c r="DS91" s="76"/>
      <c r="DT91" s="76"/>
      <c r="DU91" s="76"/>
      <c r="DV91" s="76"/>
      <c r="DW91" s="76"/>
      <c r="DX91" s="76"/>
      <c r="DY91" s="76"/>
      <c r="DZ91" s="76"/>
      <c r="EA91" s="76"/>
      <c r="EB91" s="76"/>
      <c r="EC91" s="76"/>
      <c r="ED91" s="76"/>
      <c r="EE91" s="76"/>
      <c r="EF91" s="76"/>
      <c r="EG91" s="76"/>
      <c r="EH91" s="76"/>
      <c r="EI91" s="76"/>
      <c r="EJ91" s="76"/>
      <c r="EK91" s="76"/>
      <c r="EL91" s="76"/>
      <c r="EM91" s="76"/>
      <c r="EN91" s="76"/>
      <c r="EO91" s="76"/>
      <c r="EP91" s="76"/>
      <c r="EQ91" s="76"/>
      <c r="ER91" s="76"/>
      <c r="ES91" s="76"/>
      <c r="ET91" s="76"/>
      <c r="EU91" s="76"/>
      <c r="EV91" s="76"/>
      <c r="EW91" s="76"/>
      <c r="EX91" s="76"/>
      <c r="EY91" s="76"/>
      <c r="EZ91" s="76"/>
      <c r="FA91" s="76"/>
      <c r="FB91" s="76"/>
      <c r="FC91" s="76"/>
      <c r="FD91" s="76"/>
      <c r="FE91" s="76"/>
      <c r="FF91" s="76"/>
      <c r="FG91" s="76"/>
      <c r="FH91" s="76"/>
      <c r="FI91" s="76"/>
      <c r="FJ91" s="76"/>
      <c r="FK91" s="76"/>
      <c r="FL91" s="76"/>
      <c r="FM91" s="76"/>
      <c r="FN91" s="76"/>
      <c r="FO91" s="76"/>
      <c r="FP91" s="76"/>
      <c r="FQ91" s="76"/>
      <c r="FR91" s="76"/>
      <c r="FS91" s="76"/>
      <c r="FT91" s="76"/>
      <c r="FU91" s="76"/>
      <c r="FV91" s="76"/>
      <c r="FW91" s="76"/>
      <c r="FX91" s="76"/>
      <c r="FY91" s="76"/>
      <c r="FZ91" s="76"/>
      <c r="GA91" s="76"/>
      <c r="GB91" s="76"/>
      <c r="GC91" s="76"/>
      <c r="GD91" s="76"/>
      <c r="GE91" s="76"/>
      <c r="GF91" s="76"/>
      <c r="GG91" s="76"/>
      <c r="GH91" s="76"/>
      <c r="GI91" s="76"/>
      <c r="GJ91" s="76"/>
      <c r="GK91" s="76"/>
      <c r="GL91" s="76"/>
      <c r="GM91" s="76"/>
      <c r="GN91" s="76"/>
      <c r="GO91" s="76"/>
      <c r="GP91" s="76"/>
      <c r="GQ91" s="76"/>
      <c r="GR91" s="76"/>
      <c r="GS91" s="76"/>
      <c r="GT91" s="76"/>
      <c r="GU91" s="76"/>
      <c r="GV91" s="76"/>
      <c r="GW91" s="76"/>
      <c r="GX91" s="76"/>
      <c r="GY91" s="76"/>
      <c r="GZ91" s="76"/>
      <c r="HA91" s="76"/>
      <c r="HB91" s="76"/>
      <c r="HC91" s="76"/>
      <c r="HD91" s="76"/>
      <c r="HE91" s="76"/>
      <c r="HF91" s="76"/>
      <c r="HG91" s="76"/>
      <c r="HH91" s="76"/>
      <c r="HI91" s="76"/>
      <c r="HJ91" s="76"/>
      <c r="HK91" s="76"/>
      <c r="HL91" s="76"/>
      <c r="HM91" s="76"/>
      <c r="HN91" s="76"/>
      <c r="HO91" s="76"/>
      <c r="HP91" s="76"/>
      <c r="HQ91" s="76"/>
      <c r="HR91" s="76"/>
      <c r="HS91" s="76"/>
      <c r="HT91" s="76"/>
      <c r="HU91" s="76"/>
      <c r="HV91" s="76"/>
      <c r="HW91" s="76"/>
      <c r="HX91" s="76"/>
      <c r="HY91" s="76"/>
      <c r="HZ91" s="76"/>
      <c r="IA91" s="76"/>
      <c r="IB91" s="76"/>
      <c r="IC91" s="76"/>
      <c r="ID91" s="76"/>
      <c r="IE91" s="76"/>
      <c r="IF91" s="76"/>
      <c r="IG91" s="76"/>
      <c r="IH91" s="76"/>
      <c r="II91" s="76"/>
      <c r="IJ91" s="76"/>
      <c r="IK91" s="76"/>
      <c r="IL91" s="76"/>
      <c r="IM91" s="76"/>
      <c r="IN91" s="76"/>
      <c r="IO91" s="76"/>
      <c r="IP91" s="76"/>
      <c r="IQ91" s="76"/>
      <c r="IR91" s="76"/>
      <c r="IS91" s="76"/>
      <c r="IT91" s="76"/>
      <c r="IU91" s="76"/>
    </row>
    <row r="92" spans="1:255" ht="11.25" customHeight="1" x14ac:dyDescent="0.25">
      <c r="B92" s="16" t="s">
        <v>30</v>
      </c>
      <c r="C92" s="17"/>
      <c r="D92" s="17"/>
      <c r="E92" s="17"/>
      <c r="F92" s="18"/>
      <c r="G92" s="19">
        <f>SUM(G91:G91)</f>
        <v>1000000</v>
      </c>
    </row>
    <row r="93" spans="1:255" ht="11.25" customHeight="1" x14ac:dyDescent="0.25">
      <c r="B93" s="36"/>
      <c r="C93" s="36"/>
      <c r="D93" s="36"/>
      <c r="E93" s="36"/>
      <c r="F93" s="37"/>
      <c r="G93" s="37"/>
    </row>
    <row r="94" spans="1:255" ht="11.25" customHeight="1" x14ac:dyDescent="0.25">
      <c r="B94" s="38" t="s">
        <v>31</v>
      </c>
      <c r="C94" s="39"/>
      <c r="D94" s="39"/>
      <c r="E94" s="39"/>
      <c r="F94" s="39"/>
      <c r="G94" s="40">
        <f>G42+G47+G59+G87+G92</f>
        <v>7936707</v>
      </c>
    </row>
    <row r="95" spans="1:255" ht="11.25" customHeight="1" x14ac:dyDescent="0.25">
      <c r="B95" s="41" t="s">
        <v>32</v>
      </c>
      <c r="C95" s="22"/>
      <c r="D95" s="22"/>
      <c r="E95" s="22"/>
      <c r="F95" s="22"/>
      <c r="G95" s="42">
        <f>G94*0.05</f>
        <v>396835.35000000003</v>
      </c>
    </row>
    <row r="96" spans="1:255" ht="11.25" customHeight="1" x14ac:dyDescent="0.25">
      <c r="B96" s="43" t="s">
        <v>33</v>
      </c>
      <c r="C96" s="21"/>
      <c r="D96" s="21"/>
      <c r="E96" s="21"/>
      <c r="F96" s="21"/>
      <c r="G96" s="44">
        <f>G95+G94</f>
        <v>8333542.3499999996</v>
      </c>
    </row>
    <row r="97" spans="2:7" ht="11.25" customHeight="1" x14ac:dyDescent="0.25">
      <c r="B97" s="41" t="s">
        <v>34</v>
      </c>
      <c r="C97" s="22"/>
      <c r="D97" s="22"/>
      <c r="E97" s="22"/>
      <c r="F97" s="22"/>
      <c r="G97" s="42">
        <f>G12</f>
        <v>13875000</v>
      </c>
    </row>
    <row r="98" spans="2:7" ht="11.25" customHeight="1" x14ac:dyDescent="0.25">
      <c r="B98" s="45" t="s">
        <v>35</v>
      </c>
      <c r="C98" s="46"/>
      <c r="D98" s="46"/>
      <c r="E98" s="46"/>
      <c r="F98" s="46"/>
      <c r="G98" s="47">
        <f>G97-G96</f>
        <v>5541457.6500000004</v>
      </c>
    </row>
    <row r="99" spans="2:7" ht="11.25" customHeight="1" x14ac:dyDescent="0.25">
      <c r="B99" s="34" t="s">
        <v>36</v>
      </c>
      <c r="C99" s="35"/>
      <c r="D99" s="35"/>
      <c r="E99" s="35"/>
      <c r="F99" s="35"/>
      <c r="G99" s="30"/>
    </row>
    <row r="100" spans="2:7" ht="11.25" customHeight="1" thickBot="1" x14ac:dyDescent="0.3">
      <c r="B100" s="48"/>
      <c r="C100" s="35"/>
      <c r="D100" s="35"/>
      <c r="E100" s="35"/>
      <c r="F100" s="35"/>
      <c r="G100" s="30"/>
    </row>
    <row r="101" spans="2:7" ht="11.25" customHeight="1" x14ac:dyDescent="0.25">
      <c r="B101" s="115" t="s">
        <v>146</v>
      </c>
      <c r="C101" s="116"/>
      <c r="D101" s="116"/>
      <c r="E101" s="116"/>
      <c r="F101" s="117"/>
      <c r="G101" s="30"/>
    </row>
    <row r="102" spans="2:7" ht="11.25" customHeight="1" x14ac:dyDescent="0.25">
      <c r="B102" s="118" t="s">
        <v>57</v>
      </c>
      <c r="C102" s="119"/>
      <c r="D102" s="119"/>
      <c r="E102" s="119"/>
      <c r="F102" s="120"/>
      <c r="G102" s="30"/>
    </row>
    <row r="103" spans="2:7" ht="11.25" customHeight="1" x14ac:dyDescent="0.25">
      <c r="B103" s="118" t="s">
        <v>58</v>
      </c>
      <c r="C103" s="119"/>
      <c r="D103" s="119"/>
      <c r="E103" s="119"/>
      <c r="F103" s="120"/>
      <c r="G103" s="30"/>
    </row>
    <row r="104" spans="2:7" ht="11.25" customHeight="1" x14ac:dyDescent="0.25">
      <c r="B104" s="118" t="s">
        <v>59</v>
      </c>
      <c r="C104" s="119"/>
      <c r="D104" s="119"/>
      <c r="E104" s="119"/>
      <c r="F104" s="120"/>
      <c r="G104" s="30"/>
    </row>
    <row r="105" spans="2:7" ht="11.25" customHeight="1" x14ac:dyDescent="0.25">
      <c r="B105" s="118" t="s">
        <v>143</v>
      </c>
      <c r="C105" s="119"/>
      <c r="D105" s="119"/>
      <c r="E105" s="119"/>
      <c r="F105" s="120"/>
      <c r="G105" s="30"/>
    </row>
    <row r="106" spans="2:7" ht="11.25" customHeight="1" x14ac:dyDescent="0.25">
      <c r="B106" s="118" t="s">
        <v>144</v>
      </c>
      <c r="C106" s="119"/>
      <c r="D106" s="119"/>
      <c r="E106" s="119"/>
      <c r="F106" s="120"/>
      <c r="G106" s="30"/>
    </row>
    <row r="107" spans="2:7" ht="11.25" customHeight="1" x14ac:dyDescent="0.25">
      <c r="B107" s="118" t="s">
        <v>145</v>
      </c>
      <c r="C107" s="119"/>
      <c r="D107" s="119"/>
      <c r="E107" s="119"/>
      <c r="F107" s="120"/>
      <c r="G107" s="30"/>
    </row>
    <row r="108" spans="2:7" ht="11.25" customHeight="1" thickBot="1" x14ac:dyDescent="0.3">
      <c r="B108" s="121"/>
      <c r="C108" s="122"/>
      <c r="D108" s="122"/>
      <c r="E108" s="122"/>
      <c r="F108" s="123"/>
      <c r="G108" s="30"/>
    </row>
    <row r="109" spans="2:7" ht="11.25" customHeight="1" x14ac:dyDescent="0.25">
      <c r="B109" s="58"/>
      <c r="C109" s="32"/>
      <c r="D109" s="32"/>
      <c r="E109" s="32"/>
      <c r="F109" s="32"/>
      <c r="G109" s="30"/>
    </row>
    <row r="110" spans="2:7" ht="11.25" customHeight="1" thickBot="1" x14ac:dyDescent="0.3">
      <c r="B110" s="94" t="s">
        <v>37</v>
      </c>
      <c r="C110" s="95"/>
      <c r="D110" s="57"/>
      <c r="E110" s="23"/>
      <c r="F110" s="23"/>
      <c r="G110" s="30"/>
    </row>
    <row r="111" spans="2:7" ht="11.25" customHeight="1" x14ac:dyDescent="0.25">
      <c r="B111" s="50" t="s">
        <v>29</v>
      </c>
      <c r="C111" s="24" t="s">
        <v>38</v>
      </c>
      <c r="D111" s="51" t="s">
        <v>39</v>
      </c>
      <c r="E111" s="23"/>
      <c r="F111" s="23"/>
      <c r="G111" s="30"/>
    </row>
    <row r="112" spans="2:7" ht="11.25" customHeight="1" x14ac:dyDescent="0.25">
      <c r="B112" s="52" t="s">
        <v>40</v>
      </c>
      <c r="C112" s="25">
        <f>+G42</f>
        <v>2840000</v>
      </c>
      <c r="D112" s="53">
        <f>(C112/C118)</f>
        <v>0.3407914522687942</v>
      </c>
      <c r="E112" s="23"/>
      <c r="F112" s="23"/>
      <c r="G112" s="30"/>
    </row>
    <row r="113" spans="2:7" ht="11.25" customHeight="1" x14ac:dyDescent="0.25">
      <c r="B113" s="52" t="s">
        <v>41</v>
      </c>
      <c r="C113" s="26">
        <v>0</v>
      </c>
      <c r="D113" s="53">
        <v>0</v>
      </c>
      <c r="E113" s="23"/>
      <c r="F113" s="23"/>
      <c r="G113" s="30"/>
    </row>
    <row r="114" spans="2:7" ht="11.25" customHeight="1" x14ac:dyDescent="0.25">
      <c r="B114" s="52" t="s">
        <v>42</v>
      </c>
      <c r="C114" s="25">
        <f>+G59</f>
        <v>230500</v>
      </c>
      <c r="D114" s="53">
        <f>(C114/C118)</f>
        <v>2.7659306249280657E-2</v>
      </c>
      <c r="E114" s="23"/>
      <c r="F114" s="23"/>
      <c r="G114" s="30"/>
    </row>
    <row r="115" spans="2:7" ht="11.25" customHeight="1" x14ac:dyDescent="0.25">
      <c r="B115" s="52" t="s">
        <v>23</v>
      </c>
      <c r="C115" s="25">
        <f>+G87</f>
        <v>3866207</v>
      </c>
      <c r="D115" s="53">
        <f>(C115/C118)</f>
        <v>0.46393320362738666</v>
      </c>
      <c r="E115" s="23"/>
      <c r="F115" s="23"/>
      <c r="G115" s="30"/>
    </row>
    <row r="116" spans="2:7" ht="11.25" customHeight="1" x14ac:dyDescent="0.25">
      <c r="B116" s="52" t="s">
        <v>43</v>
      </c>
      <c r="C116" s="27">
        <f>+G92</f>
        <v>1000000</v>
      </c>
      <c r="D116" s="53">
        <f>(C116/C118)</f>
        <v>0.11999699023549092</v>
      </c>
      <c r="E116" s="29"/>
      <c r="F116" s="29"/>
      <c r="G116" s="30"/>
    </row>
    <row r="117" spans="2:7" ht="11.25" customHeight="1" x14ac:dyDescent="0.25">
      <c r="B117" s="52" t="s">
        <v>44</v>
      </c>
      <c r="C117" s="27">
        <f>+G95</f>
        <v>396835.35000000003</v>
      </c>
      <c r="D117" s="53">
        <f>(C117/C118)</f>
        <v>4.7619047619047623E-2</v>
      </c>
      <c r="E117" s="29"/>
      <c r="F117" s="29"/>
      <c r="G117" s="30"/>
    </row>
    <row r="118" spans="2:7" ht="11.25" customHeight="1" thickBot="1" x14ac:dyDescent="0.3">
      <c r="B118" s="54" t="s">
        <v>45</v>
      </c>
      <c r="C118" s="55">
        <f>SUM(C112:C117)</f>
        <v>8333542.3499999996</v>
      </c>
      <c r="D118" s="56">
        <f>SUM(D112:D117)</f>
        <v>1</v>
      </c>
      <c r="E118" s="29"/>
      <c r="F118" s="29"/>
      <c r="G118" s="30"/>
    </row>
    <row r="119" spans="2:7" ht="11.25" customHeight="1" x14ac:dyDescent="0.25">
      <c r="B119" s="48"/>
      <c r="C119" s="35"/>
      <c r="D119" s="35"/>
      <c r="E119" s="35"/>
      <c r="F119" s="35"/>
      <c r="G119" s="30"/>
    </row>
    <row r="120" spans="2:7" ht="11.25" customHeight="1" x14ac:dyDescent="0.25">
      <c r="B120" s="49"/>
      <c r="C120" s="35"/>
      <c r="D120" s="35"/>
      <c r="E120" s="35"/>
      <c r="F120" s="35"/>
      <c r="G120" s="30"/>
    </row>
    <row r="121" spans="2:7" ht="11.25" customHeight="1" thickBot="1" x14ac:dyDescent="0.3">
      <c r="B121" s="61"/>
      <c r="C121" s="62" t="s">
        <v>147</v>
      </c>
      <c r="D121" s="63"/>
      <c r="E121" s="64"/>
      <c r="F121" s="28"/>
      <c r="G121" s="30"/>
    </row>
    <row r="122" spans="2:7" ht="11.25" customHeight="1" x14ac:dyDescent="0.25">
      <c r="B122" s="65" t="s">
        <v>50</v>
      </c>
      <c r="C122" s="124">
        <v>70000</v>
      </c>
      <c r="D122" s="124">
        <v>75000</v>
      </c>
      <c r="E122" s="125">
        <v>80000</v>
      </c>
      <c r="F122" s="60"/>
      <c r="G122" s="31"/>
    </row>
    <row r="123" spans="2:7" ht="11.25" customHeight="1" thickBot="1" x14ac:dyDescent="0.3">
      <c r="B123" s="54" t="s">
        <v>148</v>
      </c>
      <c r="C123" s="71">
        <f>(G96/C122)</f>
        <v>119.05060499999999</v>
      </c>
      <c r="D123" s="71">
        <f>(G96/D122)</f>
        <v>111.11389799999999</v>
      </c>
      <c r="E123" s="72">
        <f>(G96/E122)</f>
        <v>104.169279375</v>
      </c>
      <c r="F123" s="60"/>
      <c r="G123" s="31"/>
    </row>
    <row r="124" spans="2:7" ht="11.25" customHeight="1" x14ac:dyDescent="0.25">
      <c r="B124" s="59" t="s">
        <v>46</v>
      </c>
      <c r="C124" s="32"/>
      <c r="D124" s="32"/>
      <c r="E124" s="32"/>
      <c r="F124" s="32"/>
      <c r="G124" s="32"/>
    </row>
  </sheetData>
  <mergeCells count="9">
    <mergeCell ref="B110:C11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2023-02-13T14:42:07Z</dcterms:modified>
</cp:coreProperties>
</file>