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Cebolla" sheetId="1" r:id="rId1"/>
  </sheets>
  <calcPr calcId="162913"/>
</workbook>
</file>

<file path=xl/calcChain.xml><?xml version="1.0" encoding="utf-8"?>
<calcChain xmlns="http://schemas.openxmlformats.org/spreadsheetml/2006/main">
  <c r="H56" i="1" l="1"/>
  <c r="H60" i="1"/>
  <c r="H61" i="1"/>
  <c r="H66" i="1"/>
  <c r="H67" i="1"/>
  <c r="H25" i="1"/>
  <c r="H37" i="1" l="1"/>
  <c r="H38" i="1"/>
  <c r="H39" i="1"/>
  <c r="H40" i="1"/>
  <c r="H41" i="1"/>
  <c r="H42" i="1"/>
  <c r="H22" i="1"/>
  <c r="H23" i="1"/>
  <c r="H24" i="1"/>
  <c r="H26" i="1"/>
  <c r="H62" i="1" l="1"/>
  <c r="H64" i="1"/>
  <c r="H65" i="1"/>
  <c r="H36" i="1" l="1"/>
  <c r="H72" i="1"/>
  <c r="H73" i="1" s="1"/>
  <c r="D96" i="1" s="1"/>
  <c r="H58" i="1" l="1"/>
  <c r="H54" i="1"/>
  <c r="H52" i="1"/>
  <c r="H53" i="1" l="1"/>
  <c r="H57" i="1"/>
  <c r="H50" i="1"/>
  <c r="H49" i="1"/>
  <c r="H47" i="1"/>
  <c r="H21" i="1"/>
  <c r="H12" i="1"/>
  <c r="H78" i="1" s="1"/>
  <c r="H68" i="1" l="1"/>
  <c r="D95" i="1" s="1"/>
  <c r="H27" i="1"/>
  <c r="D92" i="1" s="1"/>
  <c r="H43" i="1"/>
  <c r="D94" i="1" s="1"/>
  <c r="H75" i="1" l="1"/>
  <c r="H76" i="1" l="1"/>
  <c r="H77" i="1" s="1"/>
  <c r="H79" i="1" s="1"/>
  <c r="D97" i="1" l="1"/>
  <c r="D98" i="1" s="1"/>
  <c r="E97" i="1" s="1"/>
  <c r="F103" i="1" l="1"/>
  <c r="E103" i="1"/>
  <c r="E92" i="1"/>
  <c r="E96" i="1"/>
  <c r="D103" i="1"/>
  <c r="E95" i="1"/>
  <c r="E94" i="1"/>
  <c r="E98" i="1" l="1"/>
</calcChain>
</file>

<file path=xl/sharedStrings.xml><?xml version="1.0" encoding="utf-8"?>
<sst xmlns="http://schemas.openxmlformats.org/spreadsheetml/2006/main" count="190" uniqueCount="133">
  <si>
    <t>RUBRO O CULTIVO</t>
  </si>
  <si>
    <t>CEBOLLA</t>
  </si>
  <si>
    <t>RENDIMIENTO (UNID./Há.)</t>
  </si>
  <si>
    <t>VARIEDAD</t>
  </si>
  <si>
    <t>VALENCIA</t>
  </si>
  <si>
    <t>FECHA ESTIMADA  PRECIO VENTA</t>
  </si>
  <si>
    <t>MARZO-ABRIL</t>
  </si>
  <si>
    <t>NIVEL TECNOLÓGICO</t>
  </si>
  <si>
    <t>MEDIO</t>
  </si>
  <si>
    <t>PRECIO ESPERADO ($/UNIDAD)</t>
  </si>
  <si>
    <t>REGIÓN</t>
  </si>
  <si>
    <t>INGRESO ESPERADO, con IVA ($)</t>
  </si>
  <si>
    <t>AGENCIA DE ÁREA</t>
  </si>
  <si>
    <t>DESTINO PRODUCCION</t>
  </si>
  <si>
    <t>MERCADO REG.</t>
  </si>
  <si>
    <t>COMUNA/LOCALIDAD</t>
  </si>
  <si>
    <t>FECHA DE COSECHA</t>
  </si>
  <si>
    <t>FECHA PRECIO INSUMOS</t>
  </si>
  <si>
    <t>CONTINGENCIA</t>
  </si>
  <si>
    <t>SEQUIA-GRANIZO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</si>
  <si>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</si>
  <si>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</si>
  <si>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</si>
  <si>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</si>
  <si>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</si>
  <si>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</si>
  <si>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</si>
  <si>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</si>
  <si>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LIMPIA TERRENO</t>
  </si>
  <si>
    <t>JH</t>
  </si>
  <si>
    <t>JULIO-AGOSTO</t>
  </si>
  <si>
    <t>PLANTACION</t>
  </si>
  <si>
    <t>SEPTIEM-OCTUBRE</t>
  </si>
  <si>
    <t>APLICACIÓN DE FERTILIZ.</t>
  </si>
  <si>
    <t>OCTUB-NOV.</t>
  </si>
  <si>
    <t>APLICACIÓN FITOSANITARIA</t>
  </si>
  <si>
    <t>SEPTIEM-FEBRERO</t>
  </si>
  <si>
    <t>RIEGOS</t>
  </si>
  <si>
    <t xml:space="preserve">COSECHA </t>
  </si>
  <si>
    <t>AGOSTO-FEBRERO</t>
  </si>
  <si>
    <t>Subtotal Jornadas Hombre</t>
  </si>
  <si>
    <t>JORNADAS ANIMAL</t>
  </si>
  <si>
    <t>N° Jornadas</t>
  </si>
  <si>
    <t>N/A</t>
  </si>
  <si>
    <t>Subtotal Jornadas Animal</t>
  </si>
  <si>
    <t>MAQUINARIA</t>
  </si>
  <si>
    <t xml:space="preserve">N° Jornadas/HA </t>
  </si>
  <si>
    <t>ARADURA CINCEL</t>
  </si>
  <si>
    <t>RASTRAJE (2)</t>
  </si>
  <si>
    <t>MELGADURA</t>
  </si>
  <si>
    <t>AGOSTO-SEPTIEM</t>
  </si>
  <si>
    <t>ACEQUIADURA RIEGO</t>
  </si>
  <si>
    <t>APLICACIÓN AGROQUIM</t>
  </si>
  <si>
    <t>SEPT-FEBR</t>
  </si>
  <si>
    <t>SEPT-ENERO</t>
  </si>
  <si>
    <t>ACARREO INSUMOS</t>
  </si>
  <si>
    <t>Subtotal Costo Maquinaria</t>
  </si>
  <si>
    <t>INSUMOS</t>
  </si>
  <si>
    <t>Insumos</t>
  </si>
  <si>
    <t>Unidad (Kg/l/u)</t>
  </si>
  <si>
    <t>Cantidad (Kg/l/u)/HA</t>
  </si>
  <si>
    <t>PLANTAS</t>
  </si>
  <si>
    <t xml:space="preserve">UN  </t>
  </si>
  <si>
    <t>SEPT-OCTUBRE</t>
  </si>
  <si>
    <t>FERTILIZANTES</t>
  </si>
  <si>
    <t>MEZCLA HORTALIZAS</t>
  </si>
  <si>
    <t>KG.</t>
  </si>
  <si>
    <t>NITRATO DE POTASIO</t>
  </si>
  <si>
    <t>HERBICIDAS</t>
  </si>
  <si>
    <t>LIT-.</t>
  </si>
  <si>
    <t>SEPTIEM-ENERO</t>
  </si>
  <si>
    <t>FUNGUICIDAS</t>
  </si>
  <si>
    <t>OCTUBRE-DIC.</t>
  </si>
  <si>
    <t>LIT.</t>
  </si>
  <si>
    <t>INSECTICIDAS</t>
  </si>
  <si>
    <t>LIT</t>
  </si>
  <si>
    <t>OCTUBRE-ENERO</t>
  </si>
  <si>
    <t>FERTILIZANTES FOLIAR</t>
  </si>
  <si>
    <t>BREAK (ADHERENTE)</t>
  </si>
  <si>
    <t>SEPT-DICIEMBRE</t>
  </si>
  <si>
    <t>FOSFIMAX 40-20</t>
  </si>
  <si>
    <t>FRUTALIV</t>
  </si>
  <si>
    <t>SEPT-DIC.</t>
  </si>
  <si>
    <t>TERRASORB</t>
  </si>
  <si>
    <t>SEPT-NOV.</t>
  </si>
  <si>
    <t>Subtotal Insumos</t>
  </si>
  <si>
    <t>OTROS</t>
  </si>
  <si>
    <t>Item</t>
  </si>
  <si>
    <t>Cantidad (Kg/l/u)</t>
  </si>
  <si>
    <t>ANALISIS QUIMICO DE SUELO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</si>
  <si>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</si>
  <si>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</si>
  <si>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</si>
  <si>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</si>
  <si>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</si>
  <si>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</si>
  <si>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</si>
  <si>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Calibri"/>
        <family val="2"/>
      </rPr>
      <t>Fuente</t>
    </r>
    <r>
      <rPr>
        <sz val="7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</si>
  <si>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</si>
  <si>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</si>
  <si>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</si>
  <si>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</si>
  <si>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</si>
  <si>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</si>
  <si>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</si>
  <si>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</si>
  <si>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</si>
  <si>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</si>
  <si>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</si>
  <si>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</si>
  <si>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</si>
  <si>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</si>
  <si>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</si>
  <si>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</si>
  <si>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</si>
  <si>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</si>
  <si>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</si>
  <si>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</si>
  <si>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HA</t>
  </si>
  <si>
    <t>APLICACIÓN  FERTILIZ.</t>
  </si>
  <si>
    <t>MURALLA DELTA O SIMILAR</t>
  </si>
  <si>
    <t>KARATE ZEON O SIMILAR</t>
  </si>
  <si>
    <t>SELECRON 720 EC NO SIMILAR</t>
  </si>
  <si>
    <t>PRODIGIO 600 SC O SIMILAR</t>
  </si>
  <si>
    <t>CENTURION 240 EC O SIMILAR</t>
  </si>
  <si>
    <t>LINUREX 50 WP O SIMILAR</t>
  </si>
  <si>
    <t>MANZATE 200 O SIMILAR</t>
  </si>
  <si>
    <t>METALAXIL-MZ 58 WP O SIMILAR</t>
  </si>
  <si>
    <t>CONSENTO 450 SC O SIMILAR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</si>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</sst>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_-;\-* #,##0.00_-;_-* &quot;-&quot;??_-;_-@_-"/>
  </numFmts>
  <fonts count="27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Calibri"/>
      <family val="2"/>
    </font>
    <font>
      <b/>
      <sz val="8"/>
      <color indexed="8"/>
      <name val="Calibri"/>
      <family val="2"/>
    </font>
    <font>
      <b/>
      <sz val="9"/>
      <color indexed="9"/>
      <name val="Arial Narrow"/>
      <family val="2"/>
    </font>
    <font>
      <u/>
      <sz val="7"/>
      <color indexed="8"/>
      <name val="Calibri"/>
      <family val="2"/>
    </font>
    <font>
      <b/>
      <sz val="7"/>
      <name val="Arial Narrow"/>
      <family val="2"/>
    </font>
    <font>
      <sz val="7"/>
      <color indexed="9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7"/>
      <color indexed="15"/>
      <name val="Arial Narrow"/>
      <family val="2"/>
    </font>
    <font>
      <sz val="7"/>
      <color indexed="8"/>
      <name val="Arial Narrow"/>
      <family val="2"/>
    </font>
    <font>
      <b/>
      <sz val="7"/>
      <color indexed="8"/>
      <name val="Arial Narrow"/>
      <family val="2"/>
    </font>
    <font>
      <b/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7" fontId="1" fillId="0" borderId="1" applyFont="0" applyFill="0" applyBorder="0" applyAlignment="0" applyProtection="0"/>
    <xf numFmtId="41" fontId="14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NumberFormat="1"/>
    <xf numFmtId="0" fontId="12" fillId="6" borderId="1" xfId="0" applyFont="1" applyFill="1" applyBorder="1"/>
    <xf numFmtId="0" fontId="8" fillId="6" borderId="1" xfId="0" applyFont="1" applyFill="1" applyBorder="1" applyAlignment="1">
      <alignment vertical="center"/>
    </xf>
    <xf numFmtId="0" fontId="12" fillId="2" borderId="1" xfId="0" applyFont="1" applyFill="1" applyBorder="1"/>
    <xf numFmtId="0" fontId="8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/>
    <xf numFmtId="0" fontId="12" fillId="2" borderId="4" xfId="0" applyFont="1" applyFill="1" applyBorder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/>
    <xf numFmtId="0" fontId="12" fillId="2" borderId="9" xfId="0" applyFont="1" applyFill="1" applyBorder="1"/>
    <xf numFmtId="0" fontId="10" fillId="6" borderId="1" xfId="0" applyFont="1" applyFill="1" applyBorder="1" applyAlignment="1">
      <alignment vertical="center"/>
    </xf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6" fillId="9" borderId="1" xfId="0" applyNumberFormat="1" applyFont="1" applyFill="1" applyBorder="1" applyAlignment="1">
      <alignment vertical="center"/>
    </xf>
    <xf numFmtId="0" fontId="0" fillId="2" borderId="1" xfId="0" applyFill="1" applyBorder="1"/>
    <xf numFmtId="49" fontId="7" fillId="2" borderId="10" xfId="0" applyNumberFormat="1" applyFont="1" applyFill="1" applyBorder="1"/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/>
    <xf numFmtId="3" fontId="4" fillId="2" borderId="10" xfId="0" applyNumberFormat="1" applyFont="1" applyFill="1" applyBorder="1"/>
    <xf numFmtId="49" fontId="4" fillId="2" borderId="10" xfId="0" applyNumberFormat="1" applyFont="1" applyFill="1" applyBorder="1" applyAlignment="1">
      <alignment horizontal="center"/>
    </xf>
    <xf numFmtId="0" fontId="4" fillId="2" borderId="10" xfId="0" applyNumberFormat="1" applyFont="1" applyFill="1" applyBorder="1"/>
    <xf numFmtId="0" fontId="4" fillId="2" borderId="10" xfId="0" applyNumberFormat="1" applyFont="1" applyFill="1" applyBorder="1" applyAlignment="1">
      <alignment horizontal="center"/>
    </xf>
    <xf numFmtId="49" fontId="2" fillId="3" borderId="10" xfId="0" applyNumberFormat="1" applyFont="1" applyFill="1" applyBorder="1" applyAlignment="1">
      <alignment vertical="center" wrapText="1"/>
    </xf>
    <xf numFmtId="49" fontId="13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3" fillId="2" borderId="1" xfId="0" applyFont="1" applyFill="1" applyBorder="1"/>
    <xf numFmtId="0" fontId="4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wrapText="1"/>
    </xf>
    <xf numFmtId="14" fontId="9" fillId="2" borderId="1" xfId="0" applyNumberFormat="1" applyFont="1" applyFill="1" applyBorder="1"/>
    <xf numFmtId="0" fontId="9" fillId="2" borderId="1" xfId="0" applyFont="1" applyFill="1" applyBorder="1" applyAlignment="1">
      <alignment horizontal="justify" wrapText="1"/>
    </xf>
    <xf numFmtId="164" fontId="15" fillId="2" borderId="1" xfId="0" applyNumberFormat="1" applyFont="1" applyFill="1" applyBorder="1" applyAlignment="1">
      <alignment vertical="center"/>
    </xf>
    <xf numFmtId="164" fontId="16" fillId="2" borderId="1" xfId="0" applyNumberFormat="1" applyFont="1" applyFill="1" applyBorder="1" applyAlignment="1">
      <alignment vertical="center"/>
    </xf>
    <xf numFmtId="0" fontId="13" fillId="2" borderId="1" xfId="0" applyFont="1" applyFill="1" applyBorder="1"/>
    <xf numFmtId="3" fontId="13" fillId="2" borderId="1" xfId="0" applyNumberFormat="1" applyFont="1" applyFill="1" applyBorder="1"/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0" borderId="1" xfId="0" applyNumberFormat="1" applyFont="1" applyBorder="1"/>
    <xf numFmtId="0" fontId="13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vertical="center"/>
    </xf>
    <xf numFmtId="3" fontId="19" fillId="9" borderId="10" xfId="0" applyNumberFormat="1" applyFont="1" applyFill="1" applyBorder="1" applyAlignment="1">
      <alignment vertical="center"/>
    </xf>
    <xf numFmtId="49" fontId="2" fillId="5" borderId="11" xfId="0" applyNumberFormat="1" applyFont="1" applyFill="1" applyBorder="1" applyAlignment="1">
      <alignment vertical="center"/>
    </xf>
    <xf numFmtId="0" fontId="2" fillId="5" borderId="12" xfId="0" applyFont="1" applyFill="1" applyBorder="1" applyAlignment="1">
      <alignment vertical="center"/>
    </xf>
    <xf numFmtId="164" fontId="2" fillId="5" borderId="13" xfId="0" applyNumberFormat="1" applyFont="1" applyFill="1" applyBorder="1" applyAlignment="1">
      <alignment vertical="center"/>
    </xf>
    <xf numFmtId="49" fontId="2" fillId="3" borderId="14" xfId="0" applyNumberFormat="1" applyFont="1" applyFill="1" applyBorder="1" applyAlignment="1">
      <alignment vertical="center"/>
    </xf>
    <xf numFmtId="164" fontId="2" fillId="3" borderId="15" xfId="0" applyNumberFormat="1" applyFont="1" applyFill="1" applyBorder="1" applyAlignment="1">
      <alignment vertical="center"/>
    </xf>
    <xf numFmtId="49" fontId="2" fillId="5" borderId="14" xfId="0" applyNumberFormat="1" applyFont="1" applyFill="1" applyBorder="1" applyAlignment="1">
      <alignment vertical="center"/>
    </xf>
    <xf numFmtId="164" fontId="2" fillId="5" borderId="15" xfId="0" applyNumberFormat="1" applyFont="1" applyFill="1" applyBorder="1" applyAlignment="1">
      <alignment vertical="center"/>
    </xf>
    <xf numFmtId="49" fontId="2" fillId="5" borderId="16" xfId="0" applyNumberFormat="1" applyFont="1" applyFill="1" applyBorder="1" applyAlignment="1">
      <alignment vertical="center"/>
    </xf>
    <xf numFmtId="0" fontId="2" fillId="5" borderId="17" xfId="0" applyFont="1" applyFill="1" applyBorder="1" applyAlignment="1">
      <alignment vertical="center"/>
    </xf>
    <xf numFmtId="164" fontId="2" fillId="5" borderId="18" xfId="0" applyNumberFormat="1" applyFont="1" applyFill="1" applyBorder="1" applyAlignment="1">
      <alignment vertical="center"/>
    </xf>
    <xf numFmtId="49" fontId="2" fillId="5" borderId="10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horizontal="center" vertical="center"/>
    </xf>
    <xf numFmtId="0" fontId="4" fillId="0" borderId="10" xfId="0" applyNumberFormat="1" applyFont="1" applyBorder="1"/>
    <xf numFmtId="49" fontId="17" fillId="3" borderId="10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/>
    <xf numFmtId="49" fontId="4" fillId="2" borderId="10" xfId="0" applyNumberFormat="1" applyFont="1" applyFill="1" applyBorder="1" applyAlignment="1">
      <alignment wrapText="1"/>
    </xf>
    <xf numFmtId="0" fontId="4" fillId="2" borderId="10" xfId="0" applyNumberFormat="1" applyFont="1" applyFill="1" applyBorder="1" applyAlignment="1">
      <alignment wrapText="1"/>
    </xf>
    <xf numFmtId="3" fontId="4" fillId="2" borderId="10" xfId="0" applyNumberFormat="1" applyFont="1" applyFill="1" applyBorder="1" applyAlignment="1">
      <alignment horizontal="right" wrapText="1"/>
    </xf>
    <xf numFmtId="3" fontId="4" fillId="2" borderId="10" xfId="0" applyNumberFormat="1" applyFont="1" applyFill="1" applyBorder="1" applyAlignment="1">
      <alignment horizontal="right" vertical="center"/>
    </xf>
    <xf numFmtId="0" fontId="13" fillId="2" borderId="10" xfId="0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vertical="center"/>
    </xf>
    <xf numFmtId="0" fontId="13" fillId="2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0" fontId="4" fillId="2" borderId="10" xfId="0" applyNumberFormat="1" applyFont="1" applyFill="1" applyBorder="1" applyAlignment="1">
      <alignment horizontal="center" wrapText="1"/>
    </xf>
    <xf numFmtId="166" fontId="4" fillId="2" borderId="10" xfId="0" applyNumberFormat="1" applyFont="1" applyFill="1" applyBorder="1"/>
    <xf numFmtId="3" fontId="3" fillId="2" borderId="10" xfId="0" applyNumberFormat="1" applyFont="1" applyFill="1" applyBorder="1"/>
    <xf numFmtId="0" fontId="4" fillId="2" borderId="10" xfId="0" applyFont="1" applyFill="1" applyBorder="1" applyAlignment="1">
      <alignment vertical="center"/>
    </xf>
    <xf numFmtId="0" fontId="21" fillId="0" borderId="10" xfId="1" applyFont="1" applyBorder="1"/>
    <xf numFmtId="0" fontId="22" fillId="0" borderId="10" xfId="1" applyFont="1" applyBorder="1"/>
    <xf numFmtId="41" fontId="4" fillId="2" borderId="10" xfId="3" applyFont="1" applyFill="1" applyBorder="1" applyAlignment="1"/>
    <xf numFmtId="0" fontId="24" fillId="8" borderId="10" xfId="0" applyFont="1" applyFill="1" applyBorder="1"/>
    <xf numFmtId="49" fontId="25" fillId="7" borderId="10" xfId="0" applyNumberFormat="1" applyFont="1" applyFill="1" applyBorder="1" applyAlignment="1">
      <alignment vertical="center"/>
    </xf>
    <xf numFmtId="49" fontId="25" fillId="7" borderId="10" xfId="0" applyNumberFormat="1" applyFont="1" applyFill="1" applyBorder="1" applyAlignment="1">
      <alignment horizontal="center" vertical="center"/>
    </xf>
    <xf numFmtId="49" fontId="24" fillId="7" borderId="10" xfId="0" applyNumberFormat="1" applyFont="1" applyFill="1" applyBorder="1" applyAlignment="1">
      <alignment horizontal="center"/>
    </xf>
    <xf numFmtId="49" fontId="25" fillId="2" borderId="10" xfId="0" applyNumberFormat="1" applyFont="1" applyFill="1" applyBorder="1" applyAlignment="1">
      <alignment vertical="center"/>
    </xf>
    <xf numFmtId="9" fontId="24" fillId="2" borderId="10" xfId="0" applyNumberFormat="1" applyFont="1" applyFill="1" applyBorder="1"/>
    <xf numFmtId="0" fontId="25" fillId="2" borderId="10" xfId="0" applyNumberFormat="1" applyFont="1" applyFill="1" applyBorder="1" applyAlignment="1">
      <alignment vertical="center"/>
    </xf>
    <xf numFmtId="3" fontId="25" fillId="2" borderId="10" xfId="0" applyNumberFormat="1" applyFont="1" applyFill="1" applyBorder="1" applyAlignment="1">
      <alignment vertical="center"/>
    </xf>
    <xf numFmtId="165" fontId="25" fillId="2" borderId="10" xfId="0" applyNumberFormat="1" applyFont="1" applyFill="1" applyBorder="1" applyAlignment="1">
      <alignment vertical="center"/>
    </xf>
    <xf numFmtId="165" fontId="25" fillId="7" borderId="10" xfId="0" applyNumberFormat="1" applyFont="1" applyFill="1" applyBorder="1" applyAlignment="1">
      <alignment vertical="center"/>
    </xf>
    <xf numFmtId="9" fontId="25" fillId="7" borderId="10" xfId="0" applyNumberFormat="1" applyFont="1" applyFill="1" applyBorder="1" applyAlignment="1">
      <alignment vertical="center"/>
    </xf>
    <xf numFmtId="0" fontId="26" fillId="8" borderId="10" xfId="0" applyFont="1" applyFill="1" applyBorder="1" applyAlignment="1">
      <alignment vertical="center"/>
    </xf>
    <xf numFmtId="49" fontId="23" fillId="8" borderId="10" xfId="0" applyNumberFormat="1" applyFont="1" applyFill="1" applyBorder="1" applyAlignment="1">
      <alignment vertical="center"/>
    </xf>
    <xf numFmtId="41" fontId="25" fillId="7" borderId="10" xfId="3" applyFont="1" applyFill="1" applyBorder="1" applyAlignment="1">
      <alignment vertical="center"/>
    </xf>
    <xf numFmtId="0" fontId="17" fillId="3" borderId="10" xfId="0" applyFont="1" applyFill="1" applyBorder="1" applyAlignment="1">
      <alignment horizontal="left" vertical="center"/>
    </xf>
    <xf numFmtId="49" fontId="23" fillId="8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2" fillId="3" borderId="10" xfId="0" applyNumberFormat="1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396874</xdr:colOff>
      <xdr:row>1</xdr:row>
      <xdr:rowOff>0</xdr:rowOff>
    </xdr:from>
    <xdr:to>
      <xdr:col>7</xdr:col>
      <xdr:colOff>763983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530" y="188516"/>
          <a:ext cx="5982891" cy="1163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4"/>
  <sheetViews>
    <sheetView showGridLines="0" tabSelected="1" zoomScale="93" zoomScaleNormal="93" workbookViewId="0">
      <selection activeCell="D12" sqref="D12:D15"/>
    </sheetView>
  </sheetViews>
  <sheetFormatPr baseColWidth="10" defaultColWidth="10.85546875" defaultRowHeight="11.25" customHeight="1"/>
  <cols>
    <col min="1" max="1" width="4.42578125" style="17" customWidth="1"/>
    <col min="2" max="2" width="6" style="17" customWidth="1"/>
    <col min="3" max="3" width="20.7109375" style="17" customWidth="1"/>
    <col min="4" max="4" width="19.42578125" style="17" customWidth="1"/>
    <col min="5" max="5" width="12.7109375" style="17" customWidth="1"/>
    <col min="6" max="6" width="14.42578125" style="17" customWidth="1"/>
    <col min="7" max="7" width="11" style="17" customWidth="1"/>
    <col min="8" max="8" width="12.42578125" style="17" customWidth="1"/>
    <col min="9" max="16" width="10.85546875" style="1" customWidth="1"/>
    <col min="17" max="17" width="10.85546875" style="18" customWidth="1"/>
    <col min="18" max="256" width="10.85546875" style="1" customWidth="1"/>
  </cols>
  <sheetData>
    <row r="1" spans="1:8" ht="15" customHeight="1">
      <c r="A1" s="20"/>
      <c r="B1" s="20"/>
      <c r="C1" s="20"/>
      <c r="D1" s="20"/>
      <c r="E1" s="20"/>
      <c r="F1" s="20"/>
      <c r="G1" s="20"/>
      <c r="H1" s="20"/>
    </row>
    <row r="2" spans="1:8" ht="15" customHeight="1">
      <c r="A2" s="20"/>
      <c r="B2" s="20"/>
      <c r="C2" s="20"/>
      <c r="D2" s="20"/>
      <c r="E2" s="20"/>
      <c r="F2" s="20"/>
      <c r="G2" s="20"/>
      <c r="H2" s="20"/>
    </row>
    <row r="3" spans="1:8" ht="15" customHeight="1">
      <c r="A3" s="20"/>
      <c r="B3" s="20"/>
      <c r="C3" s="20"/>
      <c r="D3" s="20"/>
      <c r="E3" s="20"/>
      <c r="F3" s="20"/>
      <c r="G3" s="20"/>
      <c r="H3" s="20"/>
    </row>
    <row r="4" spans="1:8" ht="15" customHeight="1">
      <c r="A4" s="20"/>
      <c r="B4" s="20"/>
      <c r="C4" s="20"/>
      <c r="D4" s="20"/>
      <c r="E4" s="20"/>
      <c r="F4" s="20"/>
      <c r="G4" s="20"/>
      <c r="H4" s="20"/>
    </row>
    <row r="5" spans="1:8" ht="15" customHeight="1">
      <c r="A5" s="20"/>
      <c r="B5" s="20"/>
      <c r="C5" s="20"/>
      <c r="D5" s="20"/>
      <c r="E5" s="20"/>
      <c r="F5" s="20"/>
      <c r="G5" s="20"/>
      <c r="H5" s="20"/>
    </row>
    <row r="6" spans="1:8" ht="15" customHeight="1">
      <c r="A6" s="20"/>
      <c r="B6" s="20"/>
      <c r="C6" s="20"/>
      <c r="D6" s="20"/>
      <c r="E6" s="20"/>
      <c r="F6" s="20"/>
      <c r="G6" s="20"/>
      <c r="H6" s="20"/>
    </row>
    <row r="7" spans="1:8" ht="15" customHeight="1">
      <c r="A7" s="20"/>
      <c r="B7" s="20"/>
      <c r="C7" s="20"/>
      <c r="D7" s="20"/>
      <c r="E7" s="20"/>
      <c r="F7" s="20"/>
      <c r="G7" s="20"/>
      <c r="H7" s="20"/>
    </row>
    <row r="8" spans="1:8" ht="15" customHeight="1">
      <c r="A8" s="20"/>
      <c r="B8" s="20"/>
      <c r="C8" s="20"/>
      <c r="D8" s="20"/>
      <c r="E8" s="20"/>
      <c r="F8" s="20"/>
      <c r="G8" s="20"/>
      <c r="H8" s="20"/>
    </row>
    <row r="9" spans="1:8" ht="12" customHeight="1">
      <c r="A9" s="20"/>
      <c r="B9" s="20"/>
      <c r="C9" s="28" t="s">
        <v>0</v>
      </c>
      <c r="D9" s="29" t="s">
        <v>1</v>
      </c>
      <c r="E9" s="46"/>
      <c r="F9" s="108" t="s">
        <v>2</v>
      </c>
      <c r="G9" s="109"/>
      <c r="H9" s="85">
        <v>175000</v>
      </c>
    </row>
    <row r="10" spans="1:8" ht="15">
      <c r="A10" s="20"/>
      <c r="B10" s="20"/>
      <c r="C10" s="30" t="s">
        <v>3</v>
      </c>
      <c r="D10" s="31" t="s">
        <v>4</v>
      </c>
      <c r="E10" s="35"/>
      <c r="F10" s="106" t="s">
        <v>5</v>
      </c>
      <c r="G10" s="107"/>
      <c r="H10" s="32" t="s">
        <v>6</v>
      </c>
    </row>
    <row r="11" spans="1:8" ht="18" customHeight="1">
      <c r="A11" s="20"/>
      <c r="B11" s="20"/>
      <c r="C11" s="30" t="s">
        <v>7</v>
      </c>
      <c r="D11" s="32" t="s">
        <v>8</v>
      </c>
      <c r="E11" s="35"/>
      <c r="F11" s="106" t="s">
        <v>9</v>
      </c>
      <c r="G11" s="107"/>
      <c r="H11" s="84">
        <v>180</v>
      </c>
    </row>
    <row r="12" spans="1:8" ht="11.25" customHeight="1">
      <c r="A12" s="20"/>
      <c r="B12" s="20"/>
      <c r="C12" s="30" t="s">
        <v>10</v>
      </c>
      <c r="D12" s="33" t="s">
        <v>129</v>
      </c>
      <c r="E12" s="35"/>
      <c r="F12" s="73" t="s">
        <v>11</v>
      </c>
      <c r="G12" s="23"/>
      <c r="H12" s="76">
        <f>(H9*H11)</f>
        <v>31500000</v>
      </c>
    </row>
    <row r="13" spans="1:8" ht="15.75" customHeight="1">
      <c r="A13" s="20"/>
      <c r="B13" s="20"/>
      <c r="C13" s="30" t="s">
        <v>12</v>
      </c>
      <c r="D13" s="33" t="s">
        <v>130</v>
      </c>
      <c r="E13" s="35"/>
      <c r="F13" s="106" t="s">
        <v>13</v>
      </c>
      <c r="G13" s="107"/>
      <c r="H13" s="33" t="s">
        <v>14</v>
      </c>
    </row>
    <row r="14" spans="1:8" ht="30" customHeight="1">
      <c r="A14" s="20"/>
      <c r="B14" s="20"/>
      <c r="C14" s="30" t="s">
        <v>15</v>
      </c>
      <c r="D14" s="33" t="s">
        <v>131</v>
      </c>
      <c r="E14" s="35"/>
      <c r="F14" s="106" t="s">
        <v>16</v>
      </c>
      <c r="G14" s="107"/>
      <c r="H14" s="32" t="s">
        <v>6</v>
      </c>
    </row>
    <row r="15" spans="1:8" ht="15">
      <c r="A15" s="20"/>
      <c r="B15" s="20"/>
      <c r="C15" s="30" t="s">
        <v>17</v>
      </c>
      <c r="D15" s="32" t="s">
        <v>132</v>
      </c>
      <c r="E15" s="35"/>
      <c r="F15" s="110" t="s">
        <v>18</v>
      </c>
      <c r="G15" s="111"/>
      <c r="H15" s="33" t="s">
        <v>19</v>
      </c>
    </row>
    <row r="16" spans="1:8" ht="12" customHeight="1">
      <c r="A16" s="20"/>
      <c r="B16" s="20"/>
      <c r="C16" s="41"/>
      <c r="D16" s="42"/>
      <c r="E16" s="40"/>
      <c r="F16" s="40"/>
      <c r="G16" s="40"/>
      <c r="H16" s="43"/>
    </row>
    <row r="17" spans="1:9" ht="12" customHeight="1">
      <c r="A17" s="20"/>
      <c r="B17" s="20"/>
      <c r="C17" s="112" t="s">
        <v>20</v>
      </c>
      <c r="D17" s="113"/>
      <c r="E17" s="113"/>
      <c r="F17" s="113"/>
      <c r="G17" s="113"/>
      <c r="H17" s="113"/>
    </row>
    <row r="18" spans="1:9" ht="12" customHeight="1">
      <c r="A18" s="20"/>
      <c r="B18" s="20"/>
      <c r="C18" s="34"/>
      <c r="D18" s="36"/>
      <c r="E18" s="36"/>
      <c r="F18" s="36"/>
      <c r="G18" s="34"/>
      <c r="H18" s="34"/>
    </row>
    <row r="19" spans="1:9" ht="12" customHeight="1">
      <c r="A19" s="20"/>
      <c r="B19" s="20"/>
      <c r="C19" s="64" t="s">
        <v>21</v>
      </c>
      <c r="D19" s="37"/>
      <c r="E19" s="37"/>
      <c r="F19" s="37"/>
      <c r="G19" s="37"/>
      <c r="H19" s="37"/>
    </row>
    <row r="20" spans="1:9" ht="24" customHeight="1">
      <c r="A20" s="20"/>
      <c r="B20" s="20"/>
      <c r="C20" s="68" t="s">
        <v>22</v>
      </c>
      <c r="D20" s="68" t="s">
        <v>23</v>
      </c>
      <c r="E20" s="68" t="s">
        <v>24</v>
      </c>
      <c r="F20" s="68" t="s">
        <v>25</v>
      </c>
      <c r="G20" s="68" t="s">
        <v>26</v>
      </c>
      <c r="H20" s="68" t="s">
        <v>27</v>
      </c>
    </row>
    <row r="21" spans="1:9" ht="12.75" customHeight="1">
      <c r="A21" s="20"/>
      <c r="B21" s="20"/>
      <c r="C21" s="74" t="s">
        <v>28</v>
      </c>
      <c r="D21" s="69" t="s">
        <v>29</v>
      </c>
      <c r="E21" s="83">
        <v>3</v>
      </c>
      <c r="F21" s="69" t="s">
        <v>30</v>
      </c>
      <c r="G21" s="76">
        <v>35000</v>
      </c>
      <c r="H21" s="76">
        <f>(E21*G21)</f>
        <v>105000</v>
      </c>
    </row>
    <row r="22" spans="1:9" ht="12.75" customHeight="1">
      <c r="A22" s="20"/>
      <c r="B22" s="20"/>
      <c r="C22" s="73" t="s">
        <v>31</v>
      </c>
      <c r="D22" s="69" t="s">
        <v>29</v>
      </c>
      <c r="E22" s="83">
        <v>10</v>
      </c>
      <c r="F22" s="69" t="s">
        <v>32</v>
      </c>
      <c r="G22" s="76">
        <v>35000</v>
      </c>
      <c r="H22" s="76">
        <f t="shared" ref="H22:H26" si="0">(E22*G22)</f>
        <v>350000</v>
      </c>
    </row>
    <row r="23" spans="1:9" ht="12.75" customHeight="1">
      <c r="A23" s="20"/>
      <c r="B23" s="20"/>
      <c r="C23" s="74" t="s">
        <v>33</v>
      </c>
      <c r="D23" s="69" t="s">
        <v>29</v>
      </c>
      <c r="E23" s="83">
        <v>5</v>
      </c>
      <c r="F23" s="69" t="s">
        <v>34</v>
      </c>
      <c r="G23" s="76">
        <v>35000</v>
      </c>
      <c r="H23" s="76">
        <f t="shared" si="0"/>
        <v>175000</v>
      </c>
    </row>
    <row r="24" spans="1:9" ht="12.75" customHeight="1">
      <c r="A24" s="20"/>
      <c r="B24" s="20"/>
      <c r="C24" s="74" t="s">
        <v>35</v>
      </c>
      <c r="D24" s="69" t="s">
        <v>29</v>
      </c>
      <c r="E24" s="83">
        <v>6</v>
      </c>
      <c r="F24" s="69" t="s">
        <v>36</v>
      </c>
      <c r="G24" s="76">
        <v>35000</v>
      </c>
      <c r="H24" s="76">
        <f t="shared" si="0"/>
        <v>210000</v>
      </c>
    </row>
    <row r="25" spans="1:9" ht="12.75" customHeight="1">
      <c r="A25" s="20"/>
      <c r="B25" s="20"/>
      <c r="C25" s="74" t="s">
        <v>37</v>
      </c>
      <c r="D25" s="69" t="s">
        <v>29</v>
      </c>
      <c r="E25" s="83">
        <v>12</v>
      </c>
      <c r="F25" s="69" t="s">
        <v>36</v>
      </c>
      <c r="G25" s="76">
        <v>35000</v>
      </c>
      <c r="H25" s="76">
        <f t="shared" si="0"/>
        <v>420000</v>
      </c>
    </row>
    <row r="26" spans="1:9" ht="12.75" customHeight="1">
      <c r="A26" s="20"/>
      <c r="B26" s="20"/>
      <c r="C26" s="74" t="s">
        <v>38</v>
      </c>
      <c r="D26" s="69" t="s">
        <v>29</v>
      </c>
      <c r="E26" s="83">
        <v>40</v>
      </c>
      <c r="F26" s="69" t="s">
        <v>39</v>
      </c>
      <c r="G26" s="76">
        <v>35000</v>
      </c>
      <c r="H26" s="76">
        <f t="shared" si="0"/>
        <v>1400000</v>
      </c>
    </row>
    <row r="27" spans="1:9" ht="12.75" customHeight="1">
      <c r="A27" s="20"/>
      <c r="B27" s="20"/>
      <c r="C27" s="67" t="s">
        <v>40</v>
      </c>
      <c r="D27" s="70"/>
      <c r="E27" s="70"/>
      <c r="F27" s="70"/>
      <c r="G27" s="71"/>
      <c r="H27" s="72">
        <f>SUM(H21:H26)</f>
        <v>2660000</v>
      </c>
      <c r="I27" s="19"/>
    </row>
    <row r="28" spans="1:9" ht="12" customHeight="1">
      <c r="A28" s="20"/>
      <c r="B28" s="20"/>
      <c r="C28" s="46"/>
      <c r="D28" s="46"/>
      <c r="E28" s="46"/>
      <c r="F28" s="46"/>
      <c r="G28" s="47"/>
      <c r="H28" s="47"/>
    </row>
    <row r="29" spans="1:9" ht="12" customHeight="1">
      <c r="A29" s="20"/>
      <c r="B29" s="20"/>
      <c r="C29" s="64" t="s">
        <v>41</v>
      </c>
      <c r="D29" s="48"/>
      <c r="E29" s="48"/>
      <c r="F29" s="48"/>
      <c r="G29" s="49"/>
      <c r="H29" s="49"/>
    </row>
    <row r="30" spans="1:9" ht="24" customHeight="1">
      <c r="A30" s="20"/>
      <c r="B30" s="20"/>
      <c r="C30" s="65" t="s">
        <v>22</v>
      </c>
      <c r="D30" s="68" t="s">
        <v>23</v>
      </c>
      <c r="E30" s="68" t="s">
        <v>42</v>
      </c>
      <c r="F30" s="65" t="s">
        <v>25</v>
      </c>
      <c r="G30" s="68" t="s">
        <v>26</v>
      </c>
      <c r="H30" s="65" t="s">
        <v>27</v>
      </c>
    </row>
    <row r="31" spans="1:9" ht="12" customHeight="1">
      <c r="A31" s="20"/>
      <c r="B31" s="20"/>
      <c r="C31" s="86" t="s">
        <v>43</v>
      </c>
      <c r="D31" s="80"/>
      <c r="E31" s="80"/>
      <c r="F31" s="80"/>
      <c r="G31" s="78"/>
      <c r="H31" s="78"/>
    </row>
    <row r="32" spans="1:9" ht="12" customHeight="1">
      <c r="A32" s="20"/>
      <c r="B32" s="20"/>
      <c r="C32" s="79" t="s">
        <v>44</v>
      </c>
      <c r="D32" s="81"/>
      <c r="E32" s="81"/>
      <c r="F32" s="81"/>
      <c r="G32" s="82"/>
      <c r="H32" s="82"/>
    </row>
    <row r="33" spans="1:12" ht="12" customHeight="1">
      <c r="A33" s="20"/>
      <c r="B33" s="20"/>
      <c r="C33" s="46"/>
      <c r="D33" s="46"/>
      <c r="E33" s="46"/>
      <c r="F33" s="46"/>
      <c r="G33" s="47"/>
      <c r="H33" s="47"/>
    </row>
    <row r="34" spans="1:12" ht="12" customHeight="1">
      <c r="A34" s="20"/>
      <c r="B34" s="20"/>
      <c r="C34" s="64" t="s">
        <v>45</v>
      </c>
      <c r="D34" s="48"/>
      <c r="E34" s="48"/>
      <c r="F34" s="48"/>
      <c r="G34" s="49"/>
      <c r="H34" s="49"/>
    </row>
    <row r="35" spans="1:12" ht="24" customHeight="1">
      <c r="A35" s="20"/>
      <c r="B35" s="20"/>
      <c r="C35" s="65" t="s">
        <v>22</v>
      </c>
      <c r="D35" s="65" t="s">
        <v>23</v>
      </c>
      <c r="E35" s="65" t="s">
        <v>46</v>
      </c>
      <c r="F35" s="65" t="s">
        <v>25</v>
      </c>
      <c r="G35" s="68" t="s">
        <v>26</v>
      </c>
      <c r="H35" s="65" t="s">
        <v>27</v>
      </c>
    </row>
    <row r="36" spans="1:12" ht="12.75" customHeight="1">
      <c r="A36" s="20"/>
      <c r="B36" s="20"/>
      <c r="C36" s="74" t="s">
        <v>47</v>
      </c>
      <c r="D36" s="69" t="s">
        <v>118</v>
      </c>
      <c r="E36" s="75">
        <v>1</v>
      </c>
      <c r="F36" s="69" t="s">
        <v>30</v>
      </c>
      <c r="G36" s="76">
        <v>60000</v>
      </c>
      <c r="H36" s="77">
        <f>E36*G36</f>
        <v>60000</v>
      </c>
    </row>
    <row r="37" spans="1:12" ht="12.75" customHeight="1">
      <c r="A37" s="20"/>
      <c r="B37" s="20"/>
      <c r="C37" s="74" t="s">
        <v>48</v>
      </c>
      <c r="D37" s="69" t="s">
        <v>118</v>
      </c>
      <c r="E37" s="75">
        <v>1</v>
      </c>
      <c r="F37" s="69" t="s">
        <v>30</v>
      </c>
      <c r="G37" s="76">
        <v>55000</v>
      </c>
      <c r="H37" s="77">
        <f t="shared" ref="H37:H42" si="1">E37*G37</f>
        <v>55000</v>
      </c>
    </row>
    <row r="38" spans="1:12" ht="12.75" customHeight="1">
      <c r="A38" s="20"/>
      <c r="B38" s="20"/>
      <c r="C38" s="66" t="s">
        <v>49</v>
      </c>
      <c r="D38" s="69" t="s">
        <v>118</v>
      </c>
      <c r="E38" s="75">
        <v>1</v>
      </c>
      <c r="F38" s="69" t="s">
        <v>50</v>
      </c>
      <c r="G38" s="76">
        <v>25000</v>
      </c>
      <c r="H38" s="77">
        <f t="shared" si="1"/>
        <v>25000</v>
      </c>
    </row>
    <row r="39" spans="1:12" ht="12.75" customHeight="1">
      <c r="A39" s="20"/>
      <c r="B39" s="20"/>
      <c r="C39" s="74" t="s">
        <v>51</v>
      </c>
      <c r="D39" s="69" t="s">
        <v>118</v>
      </c>
      <c r="E39" s="75">
        <v>1</v>
      </c>
      <c r="F39" s="69" t="s">
        <v>50</v>
      </c>
      <c r="G39" s="76">
        <v>30000</v>
      </c>
      <c r="H39" s="77">
        <f t="shared" si="1"/>
        <v>30000</v>
      </c>
    </row>
    <row r="40" spans="1:12" ht="12.75" customHeight="1">
      <c r="A40" s="20"/>
      <c r="B40" s="20"/>
      <c r="C40" s="74" t="s">
        <v>52</v>
      </c>
      <c r="D40" s="69" t="s">
        <v>118</v>
      </c>
      <c r="E40" s="75">
        <v>1</v>
      </c>
      <c r="F40" s="69" t="s">
        <v>53</v>
      </c>
      <c r="G40" s="76">
        <v>25000</v>
      </c>
      <c r="H40" s="77">
        <f t="shared" si="1"/>
        <v>25000</v>
      </c>
    </row>
    <row r="41" spans="1:12" ht="12.75" customHeight="1">
      <c r="A41" s="20"/>
      <c r="B41" s="20"/>
      <c r="C41" s="74" t="s">
        <v>119</v>
      </c>
      <c r="D41" s="69" t="s">
        <v>118</v>
      </c>
      <c r="E41" s="75">
        <v>1</v>
      </c>
      <c r="F41" s="69" t="s">
        <v>54</v>
      </c>
      <c r="G41" s="76">
        <v>25000</v>
      </c>
      <c r="H41" s="77">
        <f t="shared" si="1"/>
        <v>25000</v>
      </c>
    </row>
    <row r="42" spans="1:12" ht="12.75" customHeight="1">
      <c r="A42" s="20"/>
      <c r="B42" s="20"/>
      <c r="C42" s="74" t="s">
        <v>55</v>
      </c>
      <c r="D42" s="69" t="s">
        <v>118</v>
      </c>
      <c r="E42" s="75">
        <v>1</v>
      </c>
      <c r="F42" s="69" t="s">
        <v>53</v>
      </c>
      <c r="G42" s="76">
        <v>25000</v>
      </c>
      <c r="H42" s="77">
        <f t="shared" si="1"/>
        <v>25000</v>
      </c>
    </row>
    <row r="43" spans="1:12" ht="12.75" customHeight="1">
      <c r="A43" s="20"/>
      <c r="B43" s="20"/>
      <c r="C43" s="67" t="s">
        <v>56</v>
      </c>
      <c r="D43" s="70"/>
      <c r="E43" s="70"/>
      <c r="F43" s="70"/>
      <c r="G43" s="71"/>
      <c r="H43" s="72">
        <f>SUM(H36:H42)</f>
        <v>245000</v>
      </c>
    </row>
    <row r="44" spans="1:12" ht="12" customHeight="1">
      <c r="A44" s="20"/>
      <c r="B44" s="20"/>
      <c r="C44" s="46"/>
      <c r="D44" s="46"/>
      <c r="E44" s="46"/>
      <c r="F44" s="46"/>
      <c r="G44" s="47"/>
      <c r="H44" s="47"/>
    </row>
    <row r="45" spans="1:12" ht="12" customHeight="1">
      <c r="A45" s="20"/>
      <c r="B45" s="20"/>
      <c r="C45" s="64" t="s">
        <v>57</v>
      </c>
      <c r="D45" s="48"/>
      <c r="E45" s="48"/>
      <c r="F45" s="48"/>
      <c r="G45" s="49"/>
      <c r="H45" s="49"/>
    </row>
    <row r="46" spans="1:12" ht="24" customHeight="1">
      <c r="A46" s="20"/>
      <c r="B46" s="20"/>
      <c r="C46" s="68" t="s">
        <v>58</v>
      </c>
      <c r="D46" s="68" t="s">
        <v>59</v>
      </c>
      <c r="E46" s="68" t="s">
        <v>60</v>
      </c>
      <c r="F46" s="68" t="s">
        <v>25</v>
      </c>
      <c r="G46" s="68" t="s">
        <v>26</v>
      </c>
      <c r="H46" s="68" t="s">
        <v>27</v>
      </c>
      <c r="L46" s="17"/>
    </row>
    <row r="47" spans="1:12" ht="12.75" customHeight="1">
      <c r="A47" s="20"/>
      <c r="B47" s="20"/>
      <c r="C47" s="21" t="s">
        <v>61</v>
      </c>
      <c r="D47" s="25" t="s">
        <v>62</v>
      </c>
      <c r="E47" s="89">
        <v>220000</v>
      </c>
      <c r="F47" s="25" t="s">
        <v>63</v>
      </c>
      <c r="G47" s="24">
        <v>20</v>
      </c>
      <c r="H47" s="24">
        <f>(E47*G47)</f>
        <v>4400000</v>
      </c>
    </row>
    <row r="48" spans="1:12" ht="12.75" customHeight="1">
      <c r="A48" s="20"/>
      <c r="B48" s="20"/>
      <c r="C48" s="21" t="s">
        <v>64</v>
      </c>
      <c r="D48" s="22"/>
      <c r="E48" s="23"/>
      <c r="F48" s="22"/>
      <c r="G48" s="24"/>
      <c r="H48" s="24"/>
    </row>
    <row r="49" spans="1:8" ht="12.75" customHeight="1">
      <c r="A49" s="20"/>
      <c r="B49" s="20"/>
      <c r="C49" s="87" t="s">
        <v>65</v>
      </c>
      <c r="D49" s="25" t="s">
        <v>66</v>
      </c>
      <c r="E49" s="26">
        <v>400</v>
      </c>
      <c r="F49" s="25" t="s">
        <v>54</v>
      </c>
      <c r="G49" s="24">
        <v>1140</v>
      </c>
      <c r="H49" s="24">
        <f>(E49*G49)</f>
        <v>456000</v>
      </c>
    </row>
    <row r="50" spans="1:8" ht="12.75" customHeight="1">
      <c r="A50" s="20"/>
      <c r="B50" s="20"/>
      <c r="C50" s="87" t="s">
        <v>67</v>
      </c>
      <c r="D50" s="25" t="s">
        <v>66</v>
      </c>
      <c r="E50" s="26">
        <v>300</v>
      </c>
      <c r="F50" s="25" t="s">
        <v>63</v>
      </c>
      <c r="G50" s="24">
        <v>1780</v>
      </c>
      <c r="H50" s="24">
        <f>(E50*G50)</f>
        <v>534000</v>
      </c>
    </row>
    <row r="51" spans="1:8" ht="12.75" customHeight="1">
      <c r="A51" s="20"/>
      <c r="B51" s="20"/>
      <c r="C51" s="21" t="s">
        <v>68</v>
      </c>
      <c r="D51" s="22"/>
      <c r="E51" s="23"/>
      <c r="F51" s="22"/>
      <c r="G51" s="24"/>
      <c r="H51" s="24"/>
    </row>
    <row r="52" spans="1:8" ht="11.25" customHeight="1">
      <c r="C52" s="87" t="s">
        <v>123</v>
      </c>
      <c r="D52" s="25" t="s">
        <v>66</v>
      </c>
      <c r="E52" s="26">
        <v>1.5</v>
      </c>
      <c r="F52" s="25" t="s">
        <v>54</v>
      </c>
      <c r="G52" s="24">
        <v>20500</v>
      </c>
      <c r="H52" s="24">
        <f t="shared" ref="H52" si="2">(E52*G52)</f>
        <v>30750</v>
      </c>
    </row>
    <row r="53" spans="1:8" ht="12.75" customHeight="1">
      <c r="A53" s="20"/>
      <c r="B53" s="20"/>
      <c r="C53" s="87" t="s">
        <v>124</v>
      </c>
      <c r="D53" s="25" t="s">
        <v>69</v>
      </c>
      <c r="E53" s="26">
        <v>1</v>
      </c>
      <c r="F53" s="25" t="s">
        <v>70</v>
      </c>
      <c r="G53" s="24">
        <v>53500</v>
      </c>
      <c r="H53" s="24">
        <f>(E53*G53)</f>
        <v>53500</v>
      </c>
    </row>
    <row r="54" spans="1:8" ht="12.75" customHeight="1">
      <c r="A54" s="20"/>
      <c r="B54" s="20"/>
      <c r="C54" s="87" t="s">
        <v>125</v>
      </c>
      <c r="D54" s="25" t="s">
        <v>66</v>
      </c>
      <c r="E54" s="26">
        <v>1</v>
      </c>
      <c r="F54" s="25" t="s">
        <v>70</v>
      </c>
      <c r="G54" s="24">
        <v>52000</v>
      </c>
      <c r="H54" s="24">
        <f>(E54*G54)</f>
        <v>52000</v>
      </c>
    </row>
    <row r="55" spans="1:8" ht="12.75" customHeight="1">
      <c r="A55" s="20"/>
      <c r="B55" s="20"/>
      <c r="C55" s="88" t="s">
        <v>71</v>
      </c>
      <c r="D55" s="25"/>
      <c r="E55" s="26"/>
      <c r="F55" s="25"/>
      <c r="G55" s="24"/>
      <c r="H55" s="24"/>
    </row>
    <row r="56" spans="1:8" ht="12.75" customHeight="1">
      <c r="A56" s="20"/>
      <c r="B56" s="20"/>
      <c r="C56" s="87" t="s">
        <v>126</v>
      </c>
      <c r="D56" s="22" t="s">
        <v>66</v>
      </c>
      <c r="E56" s="23">
        <v>4</v>
      </c>
      <c r="F56" s="22" t="s">
        <v>72</v>
      </c>
      <c r="G56" s="24">
        <v>8500</v>
      </c>
      <c r="H56" s="24">
        <f t="shared" ref="H56" si="3">(E56*G56)</f>
        <v>34000</v>
      </c>
    </row>
    <row r="57" spans="1:8" ht="12.75" customHeight="1">
      <c r="A57" s="20"/>
      <c r="B57" s="20"/>
      <c r="C57" s="87" t="s">
        <v>127</v>
      </c>
      <c r="D57" s="25" t="s">
        <v>66</v>
      </c>
      <c r="E57" s="26">
        <v>3</v>
      </c>
      <c r="F57" s="25" t="s">
        <v>70</v>
      </c>
      <c r="G57" s="24">
        <v>21000</v>
      </c>
      <c r="H57" s="24">
        <f>(E57*G57)</f>
        <v>63000</v>
      </c>
    </row>
    <row r="58" spans="1:8" ht="12.75" customHeight="1">
      <c r="A58" s="20"/>
      <c r="B58" s="20"/>
      <c r="C58" s="87" t="s">
        <v>128</v>
      </c>
      <c r="D58" s="22" t="s">
        <v>73</v>
      </c>
      <c r="E58" s="26">
        <v>2</v>
      </c>
      <c r="F58" s="25" t="s">
        <v>70</v>
      </c>
      <c r="G58" s="24">
        <v>34000</v>
      </c>
      <c r="H58" s="24">
        <f>(E58*G58)</f>
        <v>68000</v>
      </c>
    </row>
    <row r="59" spans="1:8" ht="12.75" customHeight="1">
      <c r="A59" s="20"/>
      <c r="B59" s="20"/>
      <c r="C59" s="88" t="s">
        <v>74</v>
      </c>
      <c r="D59" s="22"/>
      <c r="E59" s="26"/>
      <c r="F59" s="25"/>
      <c r="G59" s="24"/>
      <c r="H59" s="24"/>
    </row>
    <row r="60" spans="1:8" ht="12.75" customHeight="1">
      <c r="A60" s="20"/>
      <c r="B60" s="20"/>
      <c r="C60" s="87" t="s">
        <v>120</v>
      </c>
      <c r="D60" s="22" t="s">
        <v>75</v>
      </c>
      <c r="E60" s="26">
        <v>1</v>
      </c>
      <c r="F60" s="22" t="s">
        <v>54</v>
      </c>
      <c r="G60" s="24">
        <v>71200</v>
      </c>
      <c r="H60" s="24">
        <f t="shared" ref="H60:H61" si="4">(E60*G60)</f>
        <v>71200</v>
      </c>
    </row>
    <row r="61" spans="1:8" ht="12.75" customHeight="1">
      <c r="A61" s="20"/>
      <c r="B61" s="20"/>
      <c r="C61" s="87" t="s">
        <v>121</v>
      </c>
      <c r="D61" s="22" t="s">
        <v>75</v>
      </c>
      <c r="E61" s="26">
        <v>1</v>
      </c>
      <c r="F61" s="25" t="s">
        <v>70</v>
      </c>
      <c r="G61" s="24">
        <v>47000</v>
      </c>
      <c r="H61" s="24">
        <f t="shared" si="4"/>
        <v>47000</v>
      </c>
    </row>
    <row r="62" spans="1:8" ht="12.75" customHeight="1">
      <c r="A62" s="20"/>
      <c r="B62" s="20"/>
      <c r="C62" s="87" t="s">
        <v>122</v>
      </c>
      <c r="D62" s="22" t="s">
        <v>75</v>
      </c>
      <c r="E62" s="23">
        <v>1</v>
      </c>
      <c r="F62" s="25" t="s">
        <v>76</v>
      </c>
      <c r="G62" s="24">
        <v>54000</v>
      </c>
      <c r="H62" s="24">
        <f t="shared" ref="H62:H67" si="5">(E62*G62)</f>
        <v>54000</v>
      </c>
    </row>
    <row r="63" spans="1:8" ht="12.75" customHeight="1">
      <c r="A63" s="20"/>
      <c r="B63" s="20"/>
      <c r="C63" s="88" t="s">
        <v>77</v>
      </c>
      <c r="D63" s="22"/>
      <c r="E63" s="23"/>
      <c r="F63" s="25"/>
      <c r="G63" s="24"/>
      <c r="H63" s="24"/>
    </row>
    <row r="64" spans="1:8" ht="12.75" customHeight="1">
      <c r="A64" s="20"/>
      <c r="B64" s="20"/>
      <c r="C64" s="87" t="s">
        <v>78</v>
      </c>
      <c r="D64" s="22" t="s">
        <v>75</v>
      </c>
      <c r="E64" s="23">
        <v>2</v>
      </c>
      <c r="F64" s="25" t="s">
        <v>79</v>
      </c>
      <c r="G64" s="24">
        <v>36000</v>
      </c>
      <c r="H64" s="24">
        <f t="shared" si="5"/>
        <v>72000</v>
      </c>
    </row>
    <row r="65" spans="1:8" ht="12.75" customHeight="1">
      <c r="A65" s="20"/>
      <c r="B65" s="20"/>
      <c r="C65" s="87" t="s">
        <v>80</v>
      </c>
      <c r="D65" s="22" t="s">
        <v>75</v>
      </c>
      <c r="E65" s="23">
        <v>6</v>
      </c>
      <c r="F65" s="25" t="s">
        <v>54</v>
      </c>
      <c r="G65" s="24">
        <v>11000</v>
      </c>
      <c r="H65" s="24">
        <f t="shared" si="5"/>
        <v>66000</v>
      </c>
    </row>
    <row r="66" spans="1:8" ht="11.25" customHeight="1">
      <c r="C66" s="87" t="s">
        <v>81</v>
      </c>
      <c r="D66" s="27" t="s">
        <v>75</v>
      </c>
      <c r="E66" s="26">
        <v>4</v>
      </c>
      <c r="F66" s="25" t="s">
        <v>82</v>
      </c>
      <c r="G66" s="24">
        <v>14500</v>
      </c>
      <c r="H66" s="24">
        <f t="shared" si="5"/>
        <v>58000</v>
      </c>
    </row>
    <row r="67" spans="1:8" ht="11.25" customHeight="1">
      <c r="C67" s="87" t="s">
        <v>83</v>
      </c>
      <c r="D67" s="27" t="s">
        <v>75</v>
      </c>
      <c r="E67" s="26">
        <v>3</v>
      </c>
      <c r="F67" s="25" t="s">
        <v>84</v>
      </c>
      <c r="G67" s="24">
        <v>11000</v>
      </c>
      <c r="H67" s="24">
        <f t="shared" si="5"/>
        <v>33000</v>
      </c>
    </row>
    <row r="68" spans="1:8" ht="13.5" customHeight="1">
      <c r="A68" s="20"/>
      <c r="B68" s="20"/>
      <c r="C68" s="104" t="s">
        <v>85</v>
      </c>
      <c r="D68" s="70"/>
      <c r="E68" s="70"/>
      <c r="F68" s="70"/>
      <c r="G68" s="71"/>
      <c r="H68" s="72">
        <f>SUM(H47:H67)</f>
        <v>6092450</v>
      </c>
    </row>
    <row r="69" spans="1:8" ht="12" customHeight="1">
      <c r="A69" s="20"/>
      <c r="B69" s="20"/>
      <c r="C69" s="50"/>
      <c r="D69" s="46"/>
      <c r="E69" s="46"/>
      <c r="F69" s="51"/>
      <c r="G69" s="47"/>
      <c r="H69" s="47"/>
    </row>
    <row r="70" spans="1:8" ht="12" customHeight="1">
      <c r="A70" s="20"/>
      <c r="B70" s="20"/>
      <c r="C70" s="64" t="s">
        <v>86</v>
      </c>
      <c r="D70" s="48"/>
      <c r="E70" s="48"/>
      <c r="F70" s="48"/>
      <c r="G70" s="49"/>
      <c r="H70" s="49"/>
    </row>
    <row r="71" spans="1:8" ht="24" customHeight="1">
      <c r="A71" s="20"/>
      <c r="B71" s="20"/>
      <c r="C71" s="65" t="s">
        <v>87</v>
      </c>
      <c r="D71" s="68" t="s">
        <v>59</v>
      </c>
      <c r="E71" s="68" t="s">
        <v>88</v>
      </c>
      <c r="F71" s="65" t="s">
        <v>25</v>
      </c>
      <c r="G71" s="68" t="s">
        <v>26</v>
      </c>
      <c r="H71" s="65" t="s">
        <v>27</v>
      </c>
    </row>
    <row r="72" spans="1:8" ht="12.75" customHeight="1">
      <c r="A72" s="20"/>
      <c r="B72" s="20"/>
      <c r="C72" s="66" t="s">
        <v>89</v>
      </c>
      <c r="D72" s="25" t="s">
        <v>62</v>
      </c>
      <c r="E72" s="24">
        <v>1</v>
      </c>
      <c r="F72" s="69" t="s">
        <v>90</v>
      </c>
      <c r="G72" s="24">
        <v>40000</v>
      </c>
      <c r="H72" s="24">
        <f t="shared" ref="H72" si="6">(E72*G72)</f>
        <v>40000</v>
      </c>
    </row>
    <row r="73" spans="1:8" ht="13.5" customHeight="1">
      <c r="A73" s="20"/>
      <c r="B73" s="20"/>
      <c r="C73" s="67" t="s">
        <v>91</v>
      </c>
      <c r="D73" s="70"/>
      <c r="E73" s="70"/>
      <c r="F73" s="70"/>
      <c r="G73" s="71"/>
      <c r="H73" s="72">
        <f>SUM(H72:H72)</f>
        <v>40000</v>
      </c>
    </row>
    <row r="74" spans="1:8" ht="12" customHeight="1">
      <c r="A74" s="20"/>
      <c r="B74" s="20"/>
      <c r="C74" s="46"/>
      <c r="D74" s="46"/>
      <c r="E74" s="46"/>
      <c r="F74" s="46"/>
      <c r="G74" s="47"/>
      <c r="H74" s="47"/>
    </row>
    <row r="75" spans="1:8" ht="12" customHeight="1">
      <c r="A75" s="20"/>
      <c r="B75" s="20"/>
      <c r="C75" s="54" t="s">
        <v>92</v>
      </c>
      <c r="D75" s="55"/>
      <c r="E75" s="55"/>
      <c r="F75" s="55"/>
      <c r="G75" s="55"/>
      <c r="H75" s="56">
        <f>H27+H43+H68+H73</f>
        <v>9037450</v>
      </c>
    </row>
    <row r="76" spans="1:8" ht="12" customHeight="1">
      <c r="A76" s="20"/>
      <c r="B76" s="20"/>
      <c r="C76" s="57" t="s">
        <v>93</v>
      </c>
      <c r="D76" s="39"/>
      <c r="E76" s="39"/>
      <c r="F76" s="39"/>
      <c r="G76" s="39"/>
      <c r="H76" s="58">
        <f>H75*0.05</f>
        <v>451872.5</v>
      </c>
    </row>
    <row r="77" spans="1:8" ht="12" customHeight="1">
      <c r="A77" s="20"/>
      <c r="B77" s="20"/>
      <c r="C77" s="59" t="s">
        <v>94</v>
      </c>
      <c r="D77" s="38"/>
      <c r="E77" s="38"/>
      <c r="F77" s="38"/>
      <c r="G77" s="38"/>
      <c r="H77" s="60">
        <f>H75+H76</f>
        <v>9489322.5</v>
      </c>
    </row>
    <row r="78" spans="1:8" ht="12" customHeight="1">
      <c r="A78" s="20"/>
      <c r="B78" s="20"/>
      <c r="C78" s="57" t="s">
        <v>95</v>
      </c>
      <c r="D78" s="39"/>
      <c r="E78" s="39"/>
      <c r="F78" s="39"/>
      <c r="G78" s="39"/>
      <c r="H78" s="58">
        <f>H12</f>
        <v>31500000</v>
      </c>
    </row>
    <row r="79" spans="1:8" ht="12" customHeight="1">
      <c r="A79" s="20"/>
      <c r="B79" s="20"/>
      <c r="C79" s="61" t="s">
        <v>96</v>
      </c>
      <c r="D79" s="62"/>
      <c r="E79" s="62"/>
      <c r="F79" s="62"/>
      <c r="G79" s="62"/>
      <c r="H79" s="63">
        <f>H78-H77</f>
        <v>22010677.5</v>
      </c>
    </row>
    <row r="80" spans="1:8" ht="12" customHeight="1">
      <c r="A80" s="20"/>
      <c r="B80" s="20"/>
      <c r="C80" s="7" t="s">
        <v>97</v>
      </c>
      <c r="D80" s="5"/>
      <c r="E80" s="5"/>
      <c r="F80" s="5"/>
      <c r="G80" s="5"/>
      <c r="H80" s="44"/>
    </row>
    <row r="81" spans="1:8" ht="12.75" customHeight="1" thickBot="1">
      <c r="A81" s="20"/>
      <c r="B81" s="20"/>
      <c r="C81" s="6"/>
      <c r="D81" s="5"/>
      <c r="E81" s="5"/>
      <c r="F81" s="5"/>
      <c r="G81" s="5"/>
      <c r="H81" s="44"/>
    </row>
    <row r="82" spans="1:8" ht="12" customHeight="1">
      <c r="A82" s="20"/>
      <c r="B82" s="20"/>
      <c r="C82" s="8" t="s">
        <v>98</v>
      </c>
      <c r="D82" s="9"/>
      <c r="E82" s="9"/>
      <c r="F82" s="9"/>
      <c r="G82" s="10"/>
      <c r="H82" s="44"/>
    </row>
    <row r="83" spans="1:8" ht="12" customHeight="1">
      <c r="A83" s="20"/>
      <c r="B83" s="20"/>
      <c r="C83" s="11" t="s">
        <v>99</v>
      </c>
      <c r="D83" s="4"/>
      <c r="E83" s="4"/>
      <c r="F83" s="4"/>
      <c r="G83" s="12"/>
      <c r="H83" s="44"/>
    </row>
    <row r="84" spans="1:8" ht="12" customHeight="1">
      <c r="A84" s="20"/>
      <c r="B84" s="20"/>
      <c r="C84" s="11" t="s">
        <v>100</v>
      </c>
      <c r="D84" s="4"/>
      <c r="E84" s="4"/>
      <c r="F84" s="4"/>
      <c r="G84" s="12"/>
      <c r="H84" s="44"/>
    </row>
    <row r="85" spans="1:8" ht="12" customHeight="1">
      <c r="A85" s="20"/>
      <c r="B85" s="20"/>
      <c r="C85" s="11" t="s">
        <v>101</v>
      </c>
      <c r="D85" s="4"/>
      <c r="E85" s="4"/>
      <c r="F85" s="4"/>
      <c r="G85" s="12"/>
      <c r="H85" s="44"/>
    </row>
    <row r="86" spans="1:8" ht="12" customHeight="1">
      <c r="A86" s="20"/>
      <c r="B86" s="20"/>
      <c r="C86" s="11" t="s">
        <v>102</v>
      </c>
      <c r="D86" s="4"/>
      <c r="E86" s="4"/>
      <c r="F86" s="4"/>
      <c r="G86" s="12"/>
      <c r="H86" s="44"/>
    </row>
    <row r="87" spans="1:8" ht="12" customHeight="1">
      <c r="A87" s="20"/>
      <c r="B87" s="20"/>
      <c r="C87" s="11" t="s">
        <v>103</v>
      </c>
      <c r="D87" s="4"/>
      <c r="E87" s="4"/>
      <c r="F87" s="4"/>
      <c r="G87" s="12"/>
      <c r="H87" s="44"/>
    </row>
    <row r="88" spans="1:8" ht="12.75" customHeight="1" thickBot="1">
      <c r="A88" s="20"/>
      <c r="B88" s="20"/>
      <c r="C88" s="13" t="s">
        <v>104</v>
      </c>
      <c r="D88" s="14"/>
      <c r="E88" s="14"/>
      <c r="F88" s="14"/>
      <c r="G88" s="15"/>
      <c r="H88" s="44"/>
    </row>
    <row r="89" spans="1:8" ht="12.75" customHeight="1">
      <c r="A89" s="20"/>
      <c r="B89" s="20"/>
      <c r="C89" s="6"/>
      <c r="D89" s="4"/>
      <c r="E89" s="4"/>
      <c r="F89" s="4"/>
      <c r="G89" s="4"/>
      <c r="H89" s="44"/>
    </row>
    <row r="90" spans="1:8" ht="15" customHeight="1">
      <c r="A90" s="20"/>
      <c r="B90" s="20"/>
      <c r="C90" s="105" t="s">
        <v>105</v>
      </c>
      <c r="D90" s="105"/>
      <c r="E90" s="90"/>
      <c r="F90" s="2"/>
      <c r="G90" s="2"/>
      <c r="H90" s="44"/>
    </row>
    <row r="91" spans="1:8" ht="12" customHeight="1">
      <c r="A91" s="20"/>
      <c r="B91" s="20"/>
      <c r="C91" s="91" t="s">
        <v>87</v>
      </c>
      <c r="D91" s="92" t="s">
        <v>106</v>
      </c>
      <c r="E91" s="93" t="s">
        <v>107</v>
      </c>
      <c r="F91" s="2"/>
      <c r="G91" s="2"/>
      <c r="H91" s="44"/>
    </row>
    <row r="92" spans="1:8" ht="12" customHeight="1">
      <c r="A92" s="20"/>
      <c r="B92" s="20"/>
      <c r="C92" s="94" t="s">
        <v>108</v>
      </c>
      <c r="D92" s="53">
        <f>H27</f>
        <v>2660000</v>
      </c>
      <c r="E92" s="95">
        <f>(D92/D98)</f>
        <v>0.28031505937331141</v>
      </c>
      <c r="F92" s="2"/>
      <c r="G92" s="2"/>
      <c r="H92" s="44"/>
    </row>
    <row r="93" spans="1:8" ht="12" customHeight="1">
      <c r="A93" s="20"/>
      <c r="B93" s="20"/>
      <c r="C93" s="94" t="s">
        <v>109</v>
      </c>
      <c r="D93" s="96">
        <v>0</v>
      </c>
      <c r="E93" s="95">
        <v>0</v>
      </c>
      <c r="F93" s="2"/>
      <c r="G93" s="2"/>
      <c r="H93" s="44"/>
    </row>
    <row r="94" spans="1:8" ht="12" customHeight="1">
      <c r="A94" s="20"/>
      <c r="B94" s="20"/>
      <c r="C94" s="94" t="s">
        <v>110</v>
      </c>
      <c r="D94" s="97">
        <f>H43</f>
        <v>245000</v>
      </c>
      <c r="E94" s="95">
        <f>(D94/D98)</f>
        <v>2.5818492310699735E-2</v>
      </c>
      <c r="F94" s="2"/>
      <c r="G94" s="2"/>
      <c r="H94" s="44"/>
    </row>
    <row r="95" spans="1:8" ht="12" customHeight="1">
      <c r="A95" s="20"/>
      <c r="B95" s="20"/>
      <c r="C95" s="94" t="s">
        <v>58</v>
      </c>
      <c r="D95" s="97">
        <f>H68</f>
        <v>6092450</v>
      </c>
      <c r="E95" s="95">
        <f>(D95/D98)</f>
        <v>0.64203213664621472</v>
      </c>
      <c r="F95" s="2"/>
      <c r="G95" s="2"/>
      <c r="H95" s="44"/>
    </row>
    <row r="96" spans="1:8" ht="12" customHeight="1">
      <c r="A96" s="20"/>
      <c r="B96" s="20"/>
      <c r="C96" s="94" t="s">
        <v>111</v>
      </c>
      <c r="D96" s="98">
        <f>H73</f>
        <v>40000</v>
      </c>
      <c r="E96" s="95">
        <f>(D96/D98)</f>
        <v>4.2152640507264879E-3</v>
      </c>
      <c r="F96" s="3"/>
      <c r="G96" s="3"/>
      <c r="H96" s="44"/>
    </row>
    <row r="97" spans="1:8" ht="12" customHeight="1">
      <c r="A97" s="20"/>
      <c r="B97" s="20"/>
      <c r="C97" s="94" t="s">
        <v>112</v>
      </c>
      <c r="D97" s="98">
        <f>H76</f>
        <v>451872.5</v>
      </c>
      <c r="E97" s="95">
        <f>(D97/D98)</f>
        <v>4.7619047619047616E-2</v>
      </c>
      <c r="F97" s="3"/>
      <c r="G97" s="3"/>
      <c r="H97" s="44"/>
    </row>
    <row r="98" spans="1:8" ht="12.75" customHeight="1">
      <c r="A98" s="20"/>
      <c r="B98" s="20"/>
      <c r="C98" s="91" t="s">
        <v>113</v>
      </c>
      <c r="D98" s="99">
        <f>SUM(D92:D97)</f>
        <v>9489322.5</v>
      </c>
      <c r="E98" s="100">
        <f>SUM(E92:E97)</f>
        <v>1</v>
      </c>
      <c r="F98" s="3"/>
      <c r="G98" s="3"/>
      <c r="H98" s="44"/>
    </row>
    <row r="99" spans="1:8" ht="12" customHeight="1">
      <c r="A99" s="20"/>
      <c r="B99" s="20"/>
      <c r="C99" s="6"/>
      <c r="D99" s="5"/>
      <c r="E99" s="5"/>
      <c r="F99" s="5"/>
      <c r="G99" s="5"/>
      <c r="H99" s="44"/>
    </row>
    <row r="100" spans="1:8" ht="12.75" customHeight="1">
      <c r="A100" s="20"/>
      <c r="B100" s="20"/>
      <c r="C100" s="52"/>
      <c r="D100" s="5"/>
      <c r="E100" s="5"/>
      <c r="F100" s="5"/>
      <c r="G100" s="5"/>
      <c r="H100" s="44"/>
    </row>
    <row r="101" spans="1:8" ht="12" customHeight="1">
      <c r="A101" s="20"/>
      <c r="B101" s="20"/>
      <c r="C101" s="101"/>
      <c r="D101" s="102" t="s">
        <v>114</v>
      </c>
      <c r="E101" s="101"/>
      <c r="F101" s="101"/>
      <c r="G101" s="3"/>
      <c r="H101" s="44"/>
    </row>
    <row r="102" spans="1:8" ht="12" customHeight="1">
      <c r="A102" s="20"/>
      <c r="B102" s="20"/>
      <c r="C102" s="91" t="s">
        <v>115</v>
      </c>
      <c r="D102" s="103">
        <v>155000</v>
      </c>
      <c r="E102" s="103">
        <v>175000</v>
      </c>
      <c r="F102" s="103">
        <v>195000</v>
      </c>
      <c r="G102" s="16"/>
      <c r="H102" s="45"/>
    </row>
    <row r="103" spans="1:8" ht="12.75" customHeight="1">
      <c r="A103" s="20"/>
      <c r="B103" s="20"/>
      <c r="C103" s="91" t="s">
        <v>116</v>
      </c>
      <c r="D103" s="99">
        <f>D98/D102</f>
        <v>61.22143548387097</v>
      </c>
      <c r="E103" s="99">
        <f>D98/E102</f>
        <v>54.224699999999999</v>
      </c>
      <c r="F103" s="99">
        <f>D98/F102</f>
        <v>48.663192307692306</v>
      </c>
      <c r="G103" s="16"/>
      <c r="H103" s="45"/>
    </row>
    <row r="104" spans="1:8" ht="15.6" customHeight="1">
      <c r="A104" s="20"/>
      <c r="B104" s="20"/>
      <c r="C104" s="7" t="s">
        <v>117</v>
      </c>
      <c r="D104" s="4"/>
      <c r="E104" s="4"/>
      <c r="F104" s="4"/>
      <c r="G104" s="4"/>
      <c r="H104" s="40"/>
    </row>
  </sheetData>
  <mergeCells count="8">
    <mergeCell ref="C90:D90"/>
    <mergeCell ref="F13:G13"/>
    <mergeCell ref="F11:G11"/>
    <mergeCell ref="F10:G10"/>
    <mergeCell ref="F9:G9"/>
    <mergeCell ref="F14:G14"/>
    <mergeCell ref="F15:G15"/>
    <mergeCell ref="C17:H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Cebolla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2023-03-20T19:45:48Z</dcterms:modified>
  <cp:category/>
  <cp:contentStatus/>
</cp:coreProperties>
</file>