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8800" windowHeight="12300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G21" i="1" l="1"/>
  <c r="G20" i="1"/>
  <c r="G38" i="1" l="1"/>
  <c r="G37" i="1"/>
  <c r="G39" i="1" s="1"/>
  <c r="G26" i="1"/>
  <c r="G11" i="1"/>
  <c r="G49" i="1" s="1"/>
  <c r="C66" i="1" l="1"/>
  <c r="G44" i="1"/>
  <c r="C67" i="1" s="1"/>
  <c r="G22" i="1"/>
  <c r="G32" i="1"/>
  <c r="C65" i="1" s="1"/>
  <c r="C63" i="1" l="1"/>
  <c r="G46" i="1"/>
  <c r="G47" i="1" s="1"/>
  <c r="C68" i="1" s="1"/>
  <c r="C69" i="1" l="1"/>
  <c r="C74" i="1" s="1"/>
  <c r="G48" i="1"/>
  <c r="G50" i="1" s="1"/>
  <c r="G51" i="1"/>
  <c r="D68" i="1" l="1"/>
  <c r="D65" i="1"/>
  <c r="D67" i="1"/>
  <c r="D66" i="1"/>
  <c r="D74" i="1"/>
  <c r="D63" i="1"/>
  <c r="D69" i="1" s="1"/>
  <c r="E74" i="1"/>
</calcChain>
</file>

<file path=xl/sharedStrings.xml><?xml version="1.0" encoding="utf-8"?>
<sst xmlns="http://schemas.openxmlformats.org/spreadsheetml/2006/main" count="113" uniqueCount="88">
  <si>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</si>
  <si>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</si>
  <si>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</si>
  <si>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</si>
  <si>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</si>
  <si>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</si>
  <si>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</si>
  <si>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</si>
  <si>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</si>
  <si>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</si>
  <si>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</si>
  <si>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</si>
  <si>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</si>
  <si>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</si>
  <si>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</si>
  <si>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</si>
  <si>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</si>
  <si>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</si>
  <si>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</si>
  <si>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</si>
  <si>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</si>
  <si>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</si>
  <si>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</si>
  <si>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</si>
  <si>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</si>
  <si>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</si>
  <si>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</si>
  <si>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</si>
  <si>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</si>
  <si>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</si>
  <si>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</si>
  <si>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</si>
  <si>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</si>
  <si>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</si>
  <si>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</si>
  <si>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</si>
  <si>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</si>
  <si>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</si>
  <si>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</si>
  <si>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</si>
  <si>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</si>
  <si>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</si>
  <si>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</si>
  <si>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</si>
  <si>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</si>
  <si>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</si>
  <si>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</si>
  <si>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</si>
  <si>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</si>
  <si>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</si>
  <si>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</si>
  <si>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</si>
  <si>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</si>
  <si>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</si>
  <si>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</si>
  <si>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</si>
  <si>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</si>
  <si>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</si>
  <si>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</si>
  <si>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</si>
  <si>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RENDIMIENTO (UNID/Há.)</t>
  </si>
  <si>
    <t>PRECIO ESPERADO ($/UNID)</t>
  </si>
  <si>
    <t>N° Jornadas/HA</t>
  </si>
  <si>
    <t>N° Jornadas/HA.</t>
  </si>
  <si>
    <t>Cantidad (Kg/l/u)/HA.</t>
  </si>
  <si>
    <t>kg</t>
  </si>
  <si>
    <t>MAULE</t>
  </si>
  <si>
    <t>MERCADO LOCAL</t>
  </si>
  <si>
    <t xml:space="preserve"> </t>
  </si>
  <si>
    <t>JA</t>
  </si>
  <si>
    <t>CERDOS</t>
  </si>
  <si>
    <t>CRIOLLOS</t>
  </si>
  <si>
    <t>MEDIA</t>
  </si>
  <si>
    <t>MARZO - SEPTIEMBRE</t>
  </si>
  <si>
    <t>MAYO - SEPTIEMBRE</t>
  </si>
  <si>
    <t>SEQUÍA</t>
  </si>
  <si>
    <t>ASISTENCIA VETERINARIA</t>
  </si>
  <si>
    <t>MANEJO MADRE</t>
  </si>
  <si>
    <t>ANUAL</t>
  </si>
  <si>
    <t>MONTA</t>
  </si>
  <si>
    <t>ABRIL-SEPTIEMBRE</t>
  </si>
  <si>
    <t>ALIMENTACIÓN</t>
  </si>
  <si>
    <t>MADRE CASERO</t>
  </si>
  <si>
    <t>LECHONES INICIAL</t>
  </si>
  <si>
    <t>PLANTEL DE 2 HEMBRAS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</si>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</sst>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_ ;\-#,##0\ "/>
  </numFmts>
  <fonts count="3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9"/>
      <name val="Arial Narrow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11"/>
      </bottom>
      <diagonal/>
    </border>
    <border>
      <left/>
      <right/>
      <top style="medium">
        <color indexed="64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medium">
        <color indexed="64"/>
      </right>
      <top style="medium">
        <color indexed="64"/>
      </top>
      <bottom style="thin">
        <color indexed="11"/>
      </bottom>
      <diagonal/>
    </border>
    <border>
      <left/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/>
      <top style="thin">
        <color indexed="11"/>
      </top>
      <bottom style="medium">
        <color indexed="64"/>
      </bottom>
      <diagonal/>
    </border>
    <border>
      <left/>
      <right/>
      <top style="thin">
        <color indexed="11"/>
      </top>
      <bottom style="medium">
        <color indexed="64"/>
      </bottom>
      <diagonal/>
    </border>
    <border>
      <left/>
      <right style="medium">
        <color indexed="64"/>
      </right>
      <top style="thin">
        <color indexed="1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2"/>
    <xf numFmtId="166" fontId="3" fillId="0" borderId="2" applyFont="0" applyFill="0" applyBorder="0" applyAlignment="0" applyProtection="0"/>
    <xf numFmtId="0" fontId="2" fillId="0" borderId="2"/>
    <xf numFmtId="166" fontId="2" fillId="0" borderId="2" applyFont="0" applyFill="0" applyBorder="0" applyAlignment="0" applyProtection="0"/>
    <xf numFmtId="0" fontId="1" fillId="0" borderId="2"/>
    <xf numFmtId="166" fontId="1" fillId="0" borderId="2" applyFont="0" applyFill="0" applyBorder="0" applyAlignment="0" applyProtection="0"/>
    <xf numFmtId="41" fontId="20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7" fillId="0" borderId="2" applyFont="0" applyFill="0" applyBorder="0" applyAlignment="0" applyProtection="0"/>
    <xf numFmtId="166" fontId="27" fillId="0" borderId="2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16" fillId="6" borderId="2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6" borderId="2" xfId="0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18" fillId="2" borderId="2" xfId="0" applyNumberFormat="1" applyFont="1" applyFill="1" applyBorder="1" applyAlignment="1">
      <alignment vertical="center"/>
    </xf>
    <xf numFmtId="0" fontId="16" fillId="2" borderId="2" xfId="0" applyFont="1" applyFill="1" applyBorder="1" applyAlignment="1"/>
    <xf numFmtId="49" fontId="0" fillId="2" borderId="2" xfId="0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4" fillId="7" borderId="4" xfId="0" applyNumberFormat="1" applyFont="1" applyFill="1" applyBorder="1" applyAlignment="1">
      <alignment vertical="center"/>
    </xf>
    <xf numFmtId="49" fontId="16" fillId="7" borderId="5" xfId="0" applyNumberFormat="1" applyFont="1" applyFill="1" applyBorder="1" applyAlignment="1"/>
    <xf numFmtId="9" fontId="16" fillId="2" borderId="6" xfId="0" applyNumberFormat="1" applyFont="1" applyFill="1" applyBorder="1" applyAlignment="1"/>
    <xf numFmtId="9" fontId="14" fillId="7" borderId="7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vertical="center"/>
    </xf>
    <xf numFmtId="0" fontId="16" fillId="2" borderId="9" xfId="0" applyFont="1" applyFill="1" applyBorder="1" applyAlignment="1"/>
    <xf numFmtId="0" fontId="16" fillId="2" borderId="10" xfId="0" applyFont="1" applyFill="1" applyBorder="1" applyAlignment="1"/>
    <xf numFmtId="49" fontId="16" fillId="2" borderId="11" xfId="0" applyNumberFormat="1" applyFont="1" applyFill="1" applyBorder="1" applyAlignment="1">
      <alignment vertical="center"/>
    </xf>
    <xf numFmtId="0" fontId="16" fillId="2" borderId="12" xfId="0" applyFont="1" applyFill="1" applyBorder="1" applyAlignment="1"/>
    <xf numFmtId="49" fontId="16" fillId="2" borderId="13" xfId="0" applyNumberFormat="1" applyFont="1" applyFill="1" applyBorder="1" applyAlignment="1">
      <alignment vertical="center"/>
    </xf>
    <xf numFmtId="0" fontId="16" fillId="2" borderId="14" xfId="0" applyFont="1" applyFill="1" applyBorder="1" applyAlignment="1"/>
    <xf numFmtId="0" fontId="16" fillId="2" borderId="15" xfId="0" applyFont="1" applyFill="1" applyBorder="1" applyAlignment="1"/>
    <xf numFmtId="0" fontId="14" fillId="6" borderId="2" xfId="0" applyFont="1" applyFill="1" applyBorder="1" applyAlignment="1">
      <alignment vertical="center"/>
    </xf>
    <xf numFmtId="49" fontId="14" fillId="7" borderId="16" xfId="0" applyNumberFormat="1" applyFont="1" applyFill="1" applyBorder="1" applyAlignment="1">
      <alignment vertical="center"/>
    </xf>
    <xf numFmtId="0" fontId="0" fillId="0" borderId="2" xfId="0" applyNumberFormat="1" applyFont="1" applyBorder="1" applyAlignment="1"/>
    <xf numFmtId="0" fontId="0" fillId="0" borderId="0" xfId="0" applyNumberFormat="1" applyFont="1" applyAlignment="1">
      <alignment horizontal="right"/>
    </xf>
    <xf numFmtId="49" fontId="4" fillId="3" borderId="19" xfId="0" applyNumberFormat="1" applyFont="1" applyFill="1" applyBorder="1" applyAlignment="1">
      <alignment vertical="center" wrapText="1"/>
    </xf>
    <xf numFmtId="49" fontId="7" fillId="2" borderId="19" xfId="0" applyNumberFormat="1" applyFont="1" applyFill="1" applyBorder="1" applyAlignment="1">
      <alignment vertical="center" wrapText="1"/>
    </xf>
    <xf numFmtId="49" fontId="14" fillId="7" borderId="3" xfId="0" applyNumberFormat="1" applyFont="1" applyFill="1" applyBorder="1" applyAlignment="1">
      <alignment horizontal="center" vertical="center"/>
    </xf>
    <xf numFmtId="41" fontId="25" fillId="7" borderId="17" xfId="7" applyFont="1" applyFill="1" applyBorder="1" applyAlignment="1">
      <alignment vertical="center"/>
    </xf>
    <xf numFmtId="41" fontId="25" fillId="7" borderId="18" xfId="7" applyFont="1" applyFill="1" applyBorder="1" applyAlignment="1">
      <alignment vertical="center"/>
    </xf>
    <xf numFmtId="0" fontId="29" fillId="0" borderId="19" xfId="0" applyFont="1" applyBorder="1" applyAlignment="1">
      <alignment horizontal="right" vertical="center"/>
    </xf>
    <xf numFmtId="3" fontId="29" fillId="9" borderId="19" xfId="0" applyNumberFormat="1" applyFont="1" applyFill="1" applyBorder="1" applyAlignment="1">
      <alignment horizontal="right" vertical="center"/>
    </xf>
    <xf numFmtId="0" fontId="29" fillId="9" borderId="19" xfId="0" applyFont="1" applyFill="1" applyBorder="1" applyAlignment="1">
      <alignment horizontal="right" vertical="center"/>
    </xf>
    <xf numFmtId="0" fontId="21" fillId="0" borderId="19" xfId="0" applyFont="1" applyBorder="1" applyAlignment="1">
      <alignment horizontal="center" vertical="center"/>
    </xf>
    <xf numFmtId="0" fontId="21" fillId="9" borderId="19" xfId="0" applyFont="1" applyFill="1" applyBorder="1" applyAlignment="1">
      <alignment horizontal="center" vertical="center"/>
    </xf>
    <xf numFmtId="3" fontId="21" fillId="9" borderId="19" xfId="0" applyNumberFormat="1" applyFont="1" applyFill="1" applyBorder="1" applyAlignment="1">
      <alignment horizontal="right"/>
    </xf>
    <xf numFmtId="0" fontId="28" fillId="9" borderId="19" xfId="0" applyFont="1" applyFill="1" applyBorder="1" applyAlignment="1">
      <alignment horizontal="right" vertical="center"/>
    </xf>
    <xf numFmtId="17" fontId="29" fillId="9" borderId="19" xfId="0" applyNumberFormat="1" applyFont="1" applyFill="1" applyBorder="1" applyAlignment="1">
      <alignment horizontal="right" vertical="center"/>
    </xf>
    <xf numFmtId="0" fontId="29" fillId="0" borderId="19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3" fontId="21" fillId="0" borderId="19" xfId="8" applyNumberFormat="1" applyFont="1" applyBorder="1" applyAlignment="1">
      <alignment horizontal="center" vertical="center"/>
    </xf>
    <xf numFmtId="0" fontId="0" fillId="2" borderId="2" xfId="0" applyFont="1" applyFill="1" applyBorder="1" applyAlignment="1"/>
    <xf numFmtId="0" fontId="5" fillId="2" borderId="2" xfId="0" applyFont="1" applyFill="1" applyBorder="1" applyAlignment="1"/>
    <xf numFmtId="0" fontId="8" fillId="2" borderId="2" xfId="0" applyFont="1" applyFill="1" applyBorder="1" applyAlignment="1"/>
    <xf numFmtId="0" fontId="5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justify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vertical="center"/>
    </xf>
    <xf numFmtId="3" fontId="5" fillId="2" borderId="2" xfId="0" applyNumberFormat="1" applyFont="1" applyFill="1" applyBorder="1" applyAlignment="1"/>
    <xf numFmtId="0" fontId="5" fillId="2" borderId="2" xfId="0" applyFont="1" applyFill="1" applyBorder="1" applyAlignment="1">
      <alignment horizontal="center"/>
    </xf>
    <xf numFmtId="168" fontId="30" fillId="0" borderId="28" xfId="0" applyNumberFormat="1" applyFont="1" applyBorder="1" applyAlignment="1">
      <alignment horizontal="right" vertical="center" wrapText="1"/>
    </xf>
    <xf numFmtId="0" fontId="21" fillId="0" borderId="27" xfId="0" applyFont="1" applyBorder="1" applyAlignment="1">
      <alignment vertical="center"/>
    </xf>
    <xf numFmtId="49" fontId="10" fillId="3" borderId="29" xfId="0" applyNumberFormat="1" applyFont="1" applyFill="1" applyBorder="1" applyAlignment="1">
      <alignment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vertical="center"/>
    </xf>
    <xf numFmtId="3" fontId="23" fillId="3" borderId="31" xfId="0" applyNumberFormat="1" applyFont="1" applyFill="1" applyBorder="1" applyAlignment="1">
      <alignment vertical="center"/>
    </xf>
    <xf numFmtId="0" fontId="28" fillId="0" borderId="34" xfId="0" applyFont="1" applyBorder="1" applyAlignment="1">
      <alignment vertical="center" wrapText="1"/>
    </xf>
    <xf numFmtId="0" fontId="29" fillId="0" borderId="20" xfId="0" applyFont="1" applyBorder="1" applyAlignment="1">
      <alignment horizontal="center" vertical="center"/>
    </xf>
    <xf numFmtId="3" fontId="29" fillId="0" borderId="20" xfId="0" applyNumberFormat="1" applyFont="1" applyBorder="1" applyAlignment="1">
      <alignment horizontal="right"/>
    </xf>
    <xf numFmtId="168" fontId="30" fillId="0" borderId="32" xfId="0" applyNumberFormat="1" applyFont="1" applyBorder="1" applyAlignment="1">
      <alignment horizontal="right" vertical="center" wrapText="1"/>
    </xf>
    <xf numFmtId="49" fontId="22" fillId="3" borderId="35" xfId="0" applyNumberFormat="1" applyFont="1" applyFill="1" applyBorder="1" applyAlignment="1">
      <alignment horizontal="center" vertical="center" wrapText="1"/>
    </xf>
    <xf numFmtId="49" fontId="22" fillId="3" borderId="36" xfId="0" applyNumberFormat="1" applyFont="1" applyFill="1" applyBorder="1" applyAlignment="1">
      <alignment horizontal="center" vertical="center" wrapText="1"/>
    </xf>
    <xf numFmtId="49" fontId="22" fillId="3" borderId="3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vertical="center"/>
    </xf>
    <xf numFmtId="49" fontId="22" fillId="3" borderId="38" xfId="0" applyNumberFormat="1" applyFont="1" applyFill="1" applyBorder="1" applyAlignment="1">
      <alignment horizontal="center" vertical="center" wrapText="1"/>
    </xf>
    <xf numFmtId="49" fontId="22" fillId="3" borderId="39" xfId="0" applyNumberFormat="1" applyFont="1" applyFill="1" applyBorder="1" applyAlignment="1">
      <alignment horizontal="center" vertical="center" wrapText="1"/>
    </xf>
    <xf numFmtId="49" fontId="22" fillId="3" borderId="40" xfId="0" applyNumberFormat="1" applyFont="1" applyFill="1" applyBorder="1" applyAlignment="1">
      <alignment horizontal="center" vertical="center" wrapText="1"/>
    </xf>
    <xf numFmtId="0" fontId="28" fillId="9" borderId="27" xfId="0" applyFont="1" applyFill="1" applyBorder="1" applyAlignment="1">
      <alignment vertical="center"/>
    </xf>
    <xf numFmtId="3" fontId="21" fillId="0" borderId="28" xfId="0" applyNumberFormat="1" applyFont="1" applyBorder="1" applyAlignment="1">
      <alignment vertical="center"/>
    </xf>
    <xf numFmtId="0" fontId="29" fillId="0" borderId="27" xfId="1" applyFont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3" fontId="25" fillId="2" borderId="42" xfId="0" applyNumberFormat="1" applyFont="1" applyFill="1" applyBorder="1" applyAlignment="1">
      <alignment vertical="center"/>
    </xf>
    <xf numFmtId="0" fontId="25" fillId="2" borderId="42" xfId="0" applyNumberFormat="1" applyFont="1" applyFill="1" applyBorder="1" applyAlignment="1">
      <alignment vertical="center"/>
    </xf>
    <xf numFmtId="165" fontId="25" fillId="2" borderId="42" xfId="0" applyNumberFormat="1" applyFont="1" applyFill="1" applyBorder="1" applyAlignment="1">
      <alignment vertical="center"/>
    </xf>
    <xf numFmtId="49" fontId="14" fillId="7" borderId="43" xfId="0" applyNumberFormat="1" applyFont="1" applyFill="1" applyBorder="1" applyAlignment="1">
      <alignment vertical="center"/>
    </xf>
    <xf numFmtId="165" fontId="25" fillId="7" borderId="44" xfId="0" applyNumberFormat="1" applyFont="1" applyFill="1" applyBorder="1" applyAlignment="1">
      <alignment vertical="center"/>
    </xf>
    <xf numFmtId="0" fontId="16" fillId="8" borderId="47" xfId="0" applyFont="1" applyFill="1" applyBorder="1" applyAlignment="1"/>
    <xf numFmtId="0" fontId="11" fillId="8" borderId="8" xfId="0" applyFont="1" applyFill="1" applyBorder="1" applyAlignment="1">
      <alignment vertical="center"/>
    </xf>
    <xf numFmtId="49" fontId="19" fillId="8" borderId="9" xfId="0" applyNumberFormat="1" applyFont="1" applyFill="1" applyBorder="1" applyAlignment="1">
      <alignment vertical="center"/>
    </xf>
    <xf numFmtId="0" fontId="11" fillId="8" borderId="9" xfId="0" applyFont="1" applyFill="1" applyBorder="1" applyAlignment="1">
      <alignment vertical="center"/>
    </xf>
    <xf numFmtId="0" fontId="11" fillId="8" borderId="48" xfId="0" applyFont="1" applyFill="1" applyBorder="1" applyAlignment="1">
      <alignment vertical="center"/>
    </xf>
    <xf numFmtId="41" fontId="25" fillId="7" borderId="44" xfId="7" applyFont="1" applyFill="1" applyBorder="1" applyAlignment="1">
      <alignment vertical="center"/>
    </xf>
    <xf numFmtId="41" fontId="25" fillId="7" borderId="49" xfId="7" applyFont="1" applyFill="1" applyBorder="1" applyAlignment="1">
      <alignment vertical="center"/>
    </xf>
    <xf numFmtId="49" fontId="4" fillId="4" borderId="50" xfId="0" applyNumberFormat="1" applyFont="1" applyFill="1" applyBorder="1" applyAlignment="1">
      <alignment vertical="center"/>
    </xf>
    <xf numFmtId="0" fontId="4" fillId="4" borderId="51" xfId="0" applyFont="1" applyFill="1" applyBorder="1" applyAlignment="1">
      <alignment vertical="center"/>
    </xf>
    <xf numFmtId="49" fontId="4" fillId="3" borderId="52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49" fontId="4" fillId="4" borderId="52" xfId="0" applyNumberFormat="1" applyFont="1" applyFill="1" applyBorder="1" applyAlignment="1">
      <alignment vertical="center"/>
    </xf>
    <xf numFmtId="0" fontId="4" fillId="4" borderId="53" xfId="0" applyFont="1" applyFill="1" applyBorder="1" applyAlignment="1">
      <alignment vertical="center"/>
    </xf>
    <xf numFmtId="164" fontId="24" fillId="4" borderId="54" xfId="0" applyNumberFormat="1" applyFont="1" applyFill="1" applyBorder="1" applyAlignment="1">
      <alignment vertical="center"/>
    </xf>
    <xf numFmtId="164" fontId="24" fillId="3" borderId="55" xfId="0" applyNumberFormat="1" applyFont="1" applyFill="1" applyBorder="1" applyAlignment="1">
      <alignment vertical="center"/>
    </xf>
    <xf numFmtId="164" fontId="24" fillId="4" borderId="55" xfId="0" applyNumberFormat="1" applyFont="1" applyFill="1" applyBorder="1" applyAlignment="1">
      <alignment vertical="center"/>
    </xf>
    <xf numFmtId="49" fontId="4" fillId="4" borderId="56" xfId="0" applyNumberFormat="1" applyFont="1" applyFill="1" applyBorder="1" applyAlignment="1">
      <alignment vertical="center"/>
    </xf>
    <xf numFmtId="0" fontId="4" fillId="4" borderId="57" xfId="0" applyFont="1" applyFill="1" applyBorder="1" applyAlignment="1">
      <alignment vertical="center"/>
    </xf>
    <xf numFmtId="164" fontId="24" fillId="5" borderId="58" xfId="0" applyNumberFormat="1" applyFont="1" applyFill="1" applyBorder="1" applyAlignment="1">
      <alignment vertical="center"/>
    </xf>
    <xf numFmtId="49" fontId="19" fillId="8" borderId="45" xfId="0" applyNumberFormat="1" applyFont="1" applyFill="1" applyBorder="1" applyAlignment="1">
      <alignment vertical="center"/>
    </xf>
    <xf numFmtId="49" fontId="19" fillId="8" borderId="46" xfId="0" applyNumberFormat="1" applyFont="1" applyFill="1" applyBorder="1" applyAlignment="1">
      <alignment vertical="center"/>
    </xf>
    <xf numFmtId="49" fontId="7" fillId="2" borderId="19" xfId="0" applyNumberFormat="1" applyFont="1" applyFill="1" applyBorder="1" applyAlignment="1">
      <alignment wrapText="1"/>
    </xf>
    <xf numFmtId="49" fontId="6" fillId="3" borderId="19" xfId="0" applyNumberFormat="1" applyFont="1" applyFill="1" applyBorder="1" applyAlignment="1">
      <alignment wrapText="1"/>
    </xf>
    <xf numFmtId="49" fontId="7" fillId="2" borderId="19" xfId="0" applyNumberFormat="1" applyFont="1" applyFill="1" applyBorder="1" applyAlignment="1"/>
    <xf numFmtId="49" fontId="9" fillId="3" borderId="24" xfId="0" applyNumberFormat="1" applyFont="1" applyFill="1" applyBorder="1" applyAlignment="1">
      <alignment horizontal="center" vertical="center"/>
    </xf>
    <xf numFmtId="49" fontId="9" fillId="3" borderId="25" xfId="0" applyNumberFormat="1" applyFont="1" applyFill="1" applyBorder="1" applyAlignment="1">
      <alignment horizontal="center" vertical="center"/>
    </xf>
    <xf numFmtId="49" fontId="9" fillId="3" borderId="26" xfId="0" applyNumberFormat="1" applyFont="1" applyFill="1" applyBorder="1" applyAlignment="1">
      <alignment horizontal="center" vertical="center"/>
    </xf>
    <xf numFmtId="49" fontId="7" fillId="2" borderId="22" xfId="0" applyNumberFormat="1" applyFont="1" applyFill="1" applyBorder="1" applyAlignment="1">
      <alignment horizontal="left"/>
    </xf>
    <xf numFmtId="49" fontId="7" fillId="2" borderId="21" xfId="0" applyNumberFormat="1" applyFont="1" applyFill="1" applyBorder="1" applyAlignment="1">
      <alignment horizontal="left"/>
    </xf>
    <xf numFmtId="49" fontId="7" fillId="2" borderId="59" xfId="0" applyNumberFormat="1" applyFont="1" applyFill="1" applyBorder="1" applyAlignment="1">
      <alignment horizontal="right" vertical="center" wrapText="1"/>
    </xf>
    <xf numFmtId="49" fontId="7" fillId="2" borderId="59" xfId="0" applyNumberFormat="1" applyFont="1" applyFill="1" applyBorder="1" applyAlignment="1">
      <alignment horizontal="right" vertical="center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436336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zoomScale="140" zoomScaleNormal="140" workbookViewId="0">
      <selection activeCell="C12" sqref="C12:C15"/>
    </sheetView>
  </sheetViews>
  <sheetFormatPr baseColWidth="10" defaultColWidth="10.85546875" defaultRowHeight="11.25" customHeight="1"/>
  <cols>
    <col min="1" max="1" width="4.42578125" style="1" customWidth="1"/>
    <col min="2" max="2" width="24.85546875" style="1" customWidth="1"/>
    <col min="3" max="3" width="19.42578125" style="1" customWidth="1"/>
    <col min="4" max="4" width="11" style="1" customWidth="1"/>
    <col min="5" max="5" width="21.7109375" style="1" customWidth="1"/>
    <col min="6" max="6" width="11" style="1" customWidth="1"/>
    <col min="7" max="7" width="14.28515625" style="1" customWidth="1"/>
    <col min="8" max="255" width="10.85546875" style="1" customWidth="1"/>
  </cols>
  <sheetData>
    <row r="1" spans="1:7" ht="15" customHeight="1">
      <c r="A1" s="45"/>
      <c r="B1" s="45"/>
      <c r="C1" s="45"/>
      <c r="D1" s="45"/>
      <c r="E1" s="45"/>
      <c r="F1" s="45"/>
      <c r="G1" s="45"/>
    </row>
    <row r="2" spans="1:7" ht="15" customHeight="1">
      <c r="A2" s="45"/>
      <c r="B2" s="45"/>
      <c r="C2" s="45"/>
      <c r="D2" s="45"/>
      <c r="E2" s="45"/>
      <c r="F2" s="45"/>
      <c r="G2" s="45"/>
    </row>
    <row r="3" spans="1:7" ht="15" customHeight="1">
      <c r="A3" s="45"/>
      <c r="B3" s="45"/>
      <c r="C3" s="45"/>
      <c r="D3" s="45"/>
      <c r="E3" s="45"/>
      <c r="F3" s="45"/>
      <c r="G3" s="45"/>
    </row>
    <row r="4" spans="1:7" ht="15" customHeight="1">
      <c r="A4" s="45"/>
      <c r="B4" s="45"/>
      <c r="C4" s="45"/>
      <c r="D4" s="45"/>
      <c r="E4" s="45"/>
      <c r="F4" s="45"/>
      <c r="G4" s="45"/>
    </row>
    <row r="5" spans="1:7" ht="15" customHeight="1">
      <c r="A5" s="45"/>
      <c r="B5" s="45"/>
      <c r="C5" s="45"/>
      <c r="D5" s="45"/>
      <c r="E5" s="45"/>
      <c r="F5" s="45"/>
      <c r="G5" s="45"/>
    </row>
    <row r="6" spans="1:7" ht="15" customHeight="1">
      <c r="A6" s="45"/>
      <c r="B6" s="45"/>
      <c r="C6" s="45"/>
      <c r="D6" s="45"/>
      <c r="E6" s="45"/>
      <c r="F6" s="45"/>
      <c r="G6" s="45"/>
    </row>
    <row r="7" spans="1:7" ht="15" customHeight="1">
      <c r="A7" s="45"/>
      <c r="B7" s="45"/>
      <c r="C7" s="45"/>
      <c r="D7" s="45"/>
      <c r="E7" s="45" t="s">
        <v>84</v>
      </c>
      <c r="F7" s="45"/>
      <c r="G7" s="45"/>
    </row>
    <row r="8" spans="1:7" ht="19.5" customHeight="1">
      <c r="A8" s="45"/>
      <c r="B8" s="29" t="s">
        <v>0</v>
      </c>
      <c r="C8" s="40" t="s">
        <v>70</v>
      </c>
      <c r="D8" s="46"/>
      <c r="E8" s="103" t="s">
        <v>60</v>
      </c>
      <c r="F8" s="103"/>
      <c r="G8" s="35">
        <v>18</v>
      </c>
    </row>
    <row r="9" spans="1:7" ht="15">
      <c r="A9" s="45"/>
      <c r="B9" s="30" t="s">
        <v>1</v>
      </c>
      <c r="C9" s="36" t="s">
        <v>71</v>
      </c>
      <c r="D9" s="47"/>
      <c r="E9" s="102" t="s">
        <v>2</v>
      </c>
      <c r="F9" s="102"/>
      <c r="G9" s="41" t="s">
        <v>73</v>
      </c>
    </row>
    <row r="10" spans="1:7" ht="14.45" customHeight="1">
      <c r="A10" s="45"/>
      <c r="B10" s="30" t="s">
        <v>3</v>
      </c>
      <c r="C10" s="36" t="s">
        <v>72</v>
      </c>
      <c r="D10" s="47"/>
      <c r="E10" s="102" t="s">
        <v>61</v>
      </c>
      <c r="F10" s="102"/>
      <c r="G10" s="35">
        <v>40000</v>
      </c>
    </row>
    <row r="11" spans="1:7" ht="11.25" customHeight="1">
      <c r="A11" s="45"/>
      <c r="B11" s="30" t="s">
        <v>4</v>
      </c>
      <c r="C11" s="34" t="s">
        <v>66</v>
      </c>
      <c r="D11" s="47"/>
      <c r="E11" s="108" t="s">
        <v>5</v>
      </c>
      <c r="F11" s="109"/>
      <c r="G11" s="35">
        <f>G8*G10*1.19</f>
        <v>856800</v>
      </c>
    </row>
    <row r="12" spans="1:7" ht="11.25" customHeight="1">
      <c r="A12" s="45"/>
      <c r="B12" s="30" t="s">
        <v>6</v>
      </c>
      <c r="C12" s="110" t="s">
        <v>85</v>
      </c>
      <c r="D12" s="47"/>
      <c r="E12" s="102" t="s">
        <v>7</v>
      </c>
      <c r="F12" s="102"/>
      <c r="G12" s="36" t="s">
        <v>67</v>
      </c>
    </row>
    <row r="13" spans="1:7" ht="27.75" customHeight="1">
      <c r="A13" s="45"/>
      <c r="B13" s="30" t="s">
        <v>8</v>
      </c>
      <c r="C13" s="110" t="s">
        <v>86</v>
      </c>
      <c r="D13" s="47"/>
      <c r="E13" s="102" t="s">
        <v>9</v>
      </c>
      <c r="F13" s="102"/>
      <c r="G13" s="41" t="s">
        <v>74</v>
      </c>
    </row>
    <row r="14" spans="1:7" ht="27.75" customHeight="1">
      <c r="A14" s="45"/>
      <c r="B14" s="30" t="s">
        <v>10</v>
      </c>
      <c r="C14" s="110" t="s">
        <v>86</v>
      </c>
      <c r="D14" s="47"/>
      <c r="E14" s="104" t="s">
        <v>11</v>
      </c>
      <c r="F14" s="104"/>
      <c r="G14" s="34" t="s">
        <v>75</v>
      </c>
    </row>
    <row r="15" spans="1:7" ht="12" customHeight="1" thickBot="1">
      <c r="A15" s="45"/>
      <c r="B15" s="48"/>
      <c r="C15" s="111" t="s">
        <v>87</v>
      </c>
      <c r="D15" s="46"/>
      <c r="E15" s="46"/>
      <c r="F15" s="46"/>
      <c r="G15" s="49"/>
    </row>
    <row r="16" spans="1:7" ht="12" customHeight="1" thickBot="1">
      <c r="A16" s="45"/>
      <c r="B16" s="105" t="s">
        <v>12</v>
      </c>
      <c r="C16" s="106"/>
      <c r="D16" s="106"/>
      <c r="E16" s="106"/>
      <c r="F16" s="106"/>
      <c r="G16" s="107"/>
    </row>
    <row r="17" spans="1:8" ht="12" customHeight="1" thickBot="1">
      <c r="A17" s="45"/>
      <c r="B17" s="46"/>
      <c r="C17" s="50"/>
      <c r="D17" s="50"/>
      <c r="E17" s="50"/>
      <c r="F17" s="46"/>
      <c r="G17" s="46"/>
    </row>
    <row r="18" spans="1:8" ht="12" customHeight="1" thickBot="1">
      <c r="A18" s="45"/>
      <c r="B18" s="67" t="s">
        <v>13</v>
      </c>
      <c r="C18" s="51"/>
      <c r="D18" s="51"/>
      <c r="E18" s="51"/>
      <c r="F18" s="51"/>
      <c r="G18" s="51"/>
    </row>
    <row r="19" spans="1:8" ht="24" customHeight="1" thickBot="1">
      <c r="A19" s="45"/>
      <c r="B19" s="64" t="s">
        <v>14</v>
      </c>
      <c r="C19" s="65" t="s">
        <v>15</v>
      </c>
      <c r="D19" s="65" t="s">
        <v>62</v>
      </c>
      <c r="E19" s="65" t="s">
        <v>17</v>
      </c>
      <c r="F19" s="65" t="s">
        <v>18</v>
      </c>
      <c r="G19" s="66" t="s">
        <v>19</v>
      </c>
    </row>
    <row r="20" spans="1:8" ht="12.75" customHeight="1">
      <c r="A20" s="45"/>
      <c r="B20" s="60" t="s">
        <v>76</v>
      </c>
      <c r="C20" s="61" t="s">
        <v>20</v>
      </c>
      <c r="D20" s="61">
        <v>2</v>
      </c>
      <c r="E20" s="61" t="s">
        <v>78</v>
      </c>
      <c r="F20" s="62">
        <v>35000</v>
      </c>
      <c r="G20" s="63">
        <f>F20*D20</f>
        <v>70000</v>
      </c>
    </row>
    <row r="21" spans="1:8" ht="15">
      <c r="A21" s="45"/>
      <c r="B21" s="55" t="s">
        <v>77</v>
      </c>
      <c r="C21" s="37" t="s">
        <v>20</v>
      </c>
      <c r="D21" s="38">
        <v>2</v>
      </c>
      <c r="E21" s="38" t="s">
        <v>78</v>
      </c>
      <c r="F21" s="39">
        <v>35000</v>
      </c>
      <c r="G21" s="54">
        <f>F21*D21</f>
        <v>70000</v>
      </c>
      <c r="H21" s="28"/>
    </row>
    <row r="22" spans="1:8" ht="12.75" customHeight="1" thickBot="1">
      <c r="A22" s="45"/>
      <c r="B22" s="56" t="s">
        <v>21</v>
      </c>
      <c r="C22" s="57"/>
      <c r="D22" s="57"/>
      <c r="E22" s="57"/>
      <c r="F22" s="58"/>
      <c r="G22" s="59">
        <f>SUM(G20:G21)</f>
        <v>140000</v>
      </c>
    </row>
    <row r="23" spans="1:8" ht="12" customHeight="1" thickBot="1">
      <c r="A23" s="45"/>
      <c r="B23" s="46"/>
      <c r="C23" s="46"/>
      <c r="D23" s="46"/>
      <c r="E23" s="46"/>
      <c r="F23" s="52"/>
      <c r="G23" s="52"/>
    </row>
    <row r="24" spans="1:8" ht="12" customHeight="1" thickBot="1">
      <c r="A24" s="45"/>
      <c r="B24" s="67" t="s">
        <v>22</v>
      </c>
      <c r="C24" s="51"/>
      <c r="D24" s="51"/>
      <c r="E24" s="51"/>
      <c r="F24" s="51"/>
      <c r="G24" s="51"/>
    </row>
    <row r="25" spans="1:8" ht="24" customHeight="1" thickBot="1">
      <c r="A25" s="45"/>
      <c r="B25" s="64" t="s">
        <v>14</v>
      </c>
      <c r="C25" s="65" t="s">
        <v>15</v>
      </c>
      <c r="D25" s="65" t="s">
        <v>16</v>
      </c>
      <c r="E25" s="65" t="s">
        <v>17</v>
      </c>
      <c r="F25" s="65" t="s">
        <v>18</v>
      </c>
      <c r="G25" s="66" t="s">
        <v>19</v>
      </c>
    </row>
    <row r="26" spans="1:8" ht="12" customHeight="1">
      <c r="A26" s="45"/>
      <c r="B26" s="55" t="s">
        <v>79</v>
      </c>
      <c r="C26" s="37" t="s">
        <v>69</v>
      </c>
      <c r="D26" s="38">
        <v>2</v>
      </c>
      <c r="E26" s="38" t="s">
        <v>80</v>
      </c>
      <c r="F26" s="39">
        <v>20000</v>
      </c>
      <c r="G26" s="54">
        <f>D26*F26</f>
        <v>40000</v>
      </c>
    </row>
    <row r="27" spans="1:8" ht="12" customHeight="1" thickBot="1">
      <c r="A27" s="45"/>
      <c r="B27" s="56" t="s">
        <v>23</v>
      </c>
      <c r="C27" s="57"/>
      <c r="D27" s="57"/>
      <c r="E27" s="57"/>
      <c r="F27" s="58"/>
      <c r="G27" s="59"/>
    </row>
    <row r="28" spans="1:8" ht="12" customHeight="1" thickBot="1">
      <c r="A28" s="45"/>
      <c r="B28" s="46"/>
      <c r="C28" s="46"/>
      <c r="D28" s="46"/>
      <c r="E28" s="46"/>
      <c r="F28" s="52"/>
      <c r="G28" s="52"/>
    </row>
    <row r="29" spans="1:8" ht="12" customHeight="1" thickBot="1">
      <c r="A29" s="45"/>
      <c r="B29" s="67" t="s">
        <v>24</v>
      </c>
      <c r="C29" s="51"/>
      <c r="D29" s="51"/>
      <c r="E29" s="51"/>
      <c r="F29" s="51"/>
      <c r="G29" s="51"/>
    </row>
    <row r="30" spans="1:8" ht="24" customHeight="1" thickBot="1">
      <c r="A30" s="45"/>
      <c r="B30" s="64" t="s">
        <v>14</v>
      </c>
      <c r="C30" s="65" t="s">
        <v>15</v>
      </c>
      <c r="D30" s="65" t="s">
        <v>63</v>
      </c>
      <c r="E30" s="65" t="s">
        <v>17</v>
      </c>
      <c r="F30" s="65" t="s">
        <v>18</v>
      </c>
      <c r="G30" s="66" t="s">
        <v>19</v>
      </c>
    </row>
    <row r="31" spans="1:8" ht="18" customHeight="1">
      <c r="A31" s="45"/>
      <c r="B31" s="55"/>
      <c r="C31" s="37"/>
      <c r="D31" s="38"/>
      <c r="E31" s="38"/>
      <c r="F31" s="39"/>
      <c r="G31" s="54"/>
    </row>
    <row r="32" spans="1:8" ht="12.75" customHeight="1" thickBot="1">
      <c r="A32" s="45"/>
      <c r="B32" s="56" t="s">
        <v>25</v>
      </c>
      <c r="C32" s="57"/>
      <c r="D32" s="57"/>
      <c r="E32" s="57"/>
      <c r="F32" s="58"/>
      <c r="G32" s="59">
        <f>SUM(G31:G31)</f>
        <v>0</v>
      </c>
    </row>
    <row r="33" spans="1:11" ht="12" customHeight="1" thickBot="1">
      <c r="A33" s="45"/>
      <c r="B33" s="46"/>
      <c r="C33" s="46"/>
      <c r="D33" s="46"/>
      <c r="E33" s="46"/>
      <c r="F33" s="52"/>
      <c r="G33" s="52"/>
    </row>
    <row r="34" spans="1:11" ht="12" customHeight="1" thickBot="1">
      <c r="A34" s="45"/>
      <c r="B34" s="67" t="s">
        <v>26</v>
      </c>
      <c r="C34" s="51"/>
      <c r="D34" s="51"/>
      <c r="E34" s="51"/>
      <c r="F34" s="51"/>
      <c r="G34" s="51"/>
    </row>
    <row r="35" spans="1:11" ht="24" customHeight="1">
      <c r="A35" s="45"/>
      <c r="B35" s="68" t="s">
        <v>27</v>
      </c>
      <c r="C35" s="69" t="s">
        <v>28</v>
      </c>
      <c r="D35" s="69" t="s">
        <v>64</v>
      </c>
      <c r="E35" s="69" t="s">
        <v>17</v>
      </c>
      <c r="F35" s="69" t="s">
        <v>18</v>
      </c>
      <c r="G35" s="70" t="s">
        <v>19</v>
      </c>
      <c r="K35" s="27"/>
    </row>
    <row r="36" spans="1:11" ht="12.75" customHeight="1">
      <c r="A36" s="45"/>
      <c r="B36" s="71" t="s">
        <v>81</v>
      </c>
      <c r="C36" s="42"/>
      <c r="D36" s="43"/>
      <c r="E36" s="42"/>
      <c r="F36" s="44"/>
      <c r="G36" s="72" t="s">
        <v>68</v>
      </c>
      <c r="K36" s="27"/>
    </row>
    <row r="37" spans="1:11" ht="12.75" customHeight="1">
      <c r="A37" s="45"/>
      <c r="B37" s="73" t="s">
        <v>82</v>
      </c>
      <c r="C37" s="42" t="s">
        <v>65</v>
      </c>
      <c r="D37" s="43">
        <v>730</v>
      </c>
      <c r="E37" s="42" t="s">
        <v>78</v>
      </c>
      <c r="F37" s="44">
        <v>355</v>
      </c>
      <c r="G37" s="72">
        <f>(F37*D37)*1.19</f>
        <v>308388.5</v>
      </c>
      <c r="K37" s="27"/>
    </row>
    <row r="38" spans="1:11" ht="12.75" customHeight="1">
      <c r="A38" s="45"/>
      <c r="B38" s="55" t="s">
        <v>83</v>
      </c>
      <c r="C38" s="37" t="s">
        <v>65</v>
      </c>
      <c r="D38" s="38">
        <v>300</v>
      </c>
      <c r="E38" s="38" t="s">
        <v>78</v>
      </c>
      <c r="F38" s="39">
        <v>400</v>
      </c>
      <c r="G38" s="54">
        <f>(F38*D38)*1.19</f>
        <v>142800</v>
      </c>
      <c r="K38" s="27"/>
    </row>
    <row r="39" spans="1:11" ht="13.5" customHeight="1" thickBot="1">
      <c r="A39" s="45"/>
      <c r="B39" s="56" t="s">
        <v>30</v>
      </c>
      <c r="C39" s="57"/>
      <c r="D39" s="57"/>
      <c r="E39" s="57"/>
      <c r="F39" s="58"/>
      <c r="G39" s="59">
        <f>SUM(G37:G38)</f>
        <v>451188.5</v>
      </c>
    </row>
    <row r="40" spans="1:11" ht="12" customHeight="1" thickBot="1">
      <c r="A40" s="45"/>
      <c r="B40" s="46"/>
      <c r="C40" s="46"/>
      <c r="D40" s="46"/>
      <c r="E40" s="53"/>
      <c r="F40" s="52"/>
      <c r="G40" s="52"/>
    </row>
    <row r="41" spans="1:11" ht="12" customHeight="1" thickBot="1">
      <c r="A41" s="45"/>
      <c r="B41" s="67" t="s">
        <v>31</v>
      </c>
      <c r="C41" s="51"/>
      <c r="D41" s="51"/>
      <c r="E41" s="51"/>
      <c r="F41" s="51"/>
      <c r="G41" s="51"/>
    </row>
    <row r="42" spans="1:11" ht="24" customHeight="1" thickBot="1">
      <c r="A42" s="45"/>
      <c r="B42" s="64" t="s">
        <v>32</v>
      </c>
      <c r="C42" s="65" t="s">
        <v>28</v>
      </c>
      <c r="D42" s="65" t="s">
        <v>29</v>
      </c>
      <c r="E42" s="65" t="s">
        <v>17</v>
      </c>
      <c r="F42" s="65" t="s">
        <v>18</v>
      </c>
      <c r="G42" s="66" t="s">
        <v>19</v>
      </c>
    </row>
    <row r="43" spans="1:11" ht="12.75" customHeight="1">
      <c r="A43" s="45"/>
      <c r="B43" s="55"/>
      <c r="C43" s="37"/>
      <c r="D43" s="38"/>
      <c r="E43" s="38"/>
      <c r="F43" s="39"/>
      <c r="G43" s="54"/>
    </row>
    <row r="44" spans="1:11" ht="13.5" customHeight="1" thickBot="1">
      <c r="A44" s="45"/>
      <c r="B44" s="56" t="s">
        <v>33</v>
      </c>
      <c r="C44" s="57"/>
      <c r="D44" s="57"/>
      <c r="E44" s="57"/>
      <c r="F44" s="58"/>
      <c r="G44" s="59">
        <f>SUM(G43:G43)</f>
        <v>0</v>
      </c>
    </row>
    <row r="45" spans="1:11" ht="12" customHeight="1" thickBot="1">
      <c r="A45" s="45"/>
      <c r="B45" s="46"/>
      <c r="C45" s="46"/>
      <c r="D45" s="46"/>
      <c r="E45" s="46"/>
      <c r="F45" s="52"/>
      <c r="G45" s="52"/>
    </row>
    <row r="46" spans="1:11" ht="12" customHeight="1">
      <c r="A46" s="45"/>
      <c r="B46" s="88" t="s">
        <v>34</v>
      </c>
      <c r="C46" s="89"/>
      <c r="D46" s="89"/>
      <c r="E46" s="89"/>
      <c r="F46" s="89"/>
      <c r="G46" s="94">
        <f>G22+G32+G39+G44+G26</f>
        <v>631188.5</v>
      </c>
    </row>
    <row r="47" spans="1:11" ht="12" customHeight="1">
      <c r="A47" s="45"/>
      <c r="B47" s="90" t="s">
        <v>35</v>
      </c>
      <c r="C47" s="91"/>
      <c r="D47" s="91"/>
      <c r="E47" s="91"/>
      <c r="F47" s="91"/>
      <c r="G47" s="95">
        <f>G46*0.05</f>
        <v>31559.425000000003</v>
      </c>
    </row>
    <row r="48" spans="1:11" ht="12" customHeight="1">
      <c r="A48" s="45"/>
      <c r="B48" s="92" t="s">
        <v>36</v>
      </c>
      <c r="C48" s="93"/>
      <c r="D48" s="93"/>
      <c r="E48" s="93"/>
      <c r="F48" s="93"/>
      <c r="G48" s="96">
        <f>G46+G47</f>
        <v>662747.92500000005</v>
      </c>
    </row>
    <row r="49" spans="1:7" ht="12" customHeight="1">
      <c r="A49" s="45"/>
      <c r="B49" s="90" t="s">
        <v>37</v>
      </c>
      <c r="C49" s="91"/>
      <c r="D49" s="91"/>
      <c r="E49" s="91"/>
      <c r="F49" s="91"/>
      <c r="G49" s="95">
        <f>G11</f>
        <v>856800</v>
      </c>
    </row>
    <row r="50" spans="1:7" ht="12" customHeight="1" thickBot="1">
      <c r="A50" s="45"/>
      <c r="B50" s="97" t="s">
        <v>38</v>
      </c>
      <c r="C50" s="98"/>
      <c r="D50" s="98"/>
      <c r="E50" s="98"/>
      <c r="F50" s="98"/>
      <c r="G50" s="99">
        <f>G49-G48</f>
        <v>194052.07499999995</v>
      </c>
    </row>
    <row r="51" spans="1:7" ht="12" customHeight="1">
      <c r="A51" s="45"/>
      <c r="B51" s="8" t="s">
        <v>39</v>
      </c>
      <c r="C51" s="9"/>
      <c r="D51" s="9"/>
      <c r="E51" s="9"/>
      <c r="F51" s="9"/>
      <c r="G51" s="5">
        <f>SUM(G46:G47)</f>
        <v>662747.92500000005</v>
      </c>
    </row>
    <row r="52" spans="1:7" ht="12.75" customHeight="1" thickBot="1">
      <c r="A52" s="45"/>
      <c r="B52" s="10"/>
      <c r="C52" s="9"/>
      <c r="D52" s="9"/>
      <c r="E52" s="9"/>
      <c r="F52" s="9"/>
      <c r="G52" s="5"/>
    </row>
    <row r="53" spans="1:7" ht="12" customHeight="1">
      <c r="A53" s="45"/>
      <c r="B53" s="74" t="s">
        <v>40</v>
      </c>
      <c r="C53" s="18"/>
      <c r="D53" s="18"/>
      <c r="E53" s="18"/>
      <c r="F53" s="19"/>
      <c r="G53" s="5"/>
    </row>
    <row r="54" spans="1:7" ht="12" customHeight="1">
      <c r="A54" s="45"/>
      <c r="B54" s="20" t="s">
        <v>41</v>
      </c>
      <c r="C54" s="7"/>
      <c r="D54" s="7"/>
      <c r="E54" s="7"/>
      <c r="F54" s="21"/>
      <c r="G54" s="5"/>
    </row>
    <row r="55" spans="1:7" ht="12" customHeight="1">
      <c r="A55" s="45"/>
      <c r="B55" s="20" t="s">
        <v>42</v>
      </c>
      <c r="C55" s="7"/>
      <c r="D55" s="7"/>
      <c r="E55" s="7"/>
      <c r="F55" s="21"/>
      <c r="G55" s="5"/>
    </row>
    <row r="56" spans="1:7" ht="12" customHeight="1">
      <c r="A56" s="45"/>
      <c r="B56" s="20" t="s">
        <v>43</v>
      </c>
      <c r="C56" s="7"/>
      <c r="D56" s="7"/>
      <c r="E56" s="7"/>
      <c r="F56" s="21"/>
      <c r="G56" s="5"/>
    </row>
    <row r="57" spans="1:7" ht="12" customHeight="1">
      <c r="A57" s="45"/>
      <c r="B57" s="20" t="s">
        <v>44</v>
      </c>
      <c r="C57" s="7"/>
      <c r="D57" s="7"/>
      <c r="E57" s="7"/>
      <c r="F57" s="21"/>
      <c r="G57" s="5"/>
    </row>
    <row r="58" spans="1:7" ht="12" customHeight="1">
      <c r="A58" s="45"/>
      <c r="B58" s="20" t="s">
        <v>45</v>
      </c>
      <c r="C58" s="7"/>
      <c r="D58" s="7"/>
      <c r="E58" s="7"/>
      <c r="F58" s="21"/>
      <c r="G58" s="5"/>
    </row>
    <row r="59" spans="1:7" ht="12.75" customHeight="1" thickBot="1">
      <c r="A59" s="45"/>
      <c r="B59" s="22" t="s">
        <v>46</v>
      </c>
      <c r="C59" s="23"/>
      <c r="D59" s="23"/>
      <c r="E59" s="23"/>
      <c r="F59" s="24"/>
      <c r="G59" s="5"/>
    </row>
    <row r="60" spans="1:7" ht="12.75" customHeight="1" thickBot="1">
      <c r="A60" s="45"/>
      <c r="B60" s="16"/>
      <c r="C60" s="7"/>
      <c r="D60" s="7"/>
      <c r="E60" s="7"/>
      <c r="F60" s="7"/>
      <c r="G60" s="5"/>
    </row>
    <row r="61" spans="1:7" ht="15" customHeight="1" thickBot="1">
      <c r="A61" s="45"/>
      <c r="B61" s="100" t="s">
        <v>47</v>
      </c>
      <c r="C61" s="101"/>
      <c r="D61" s="81"/>
      <c r="E61" s="2"/>
      <c r="F61" s="2"/>
      <c r="G61" s="5"/>
    </row>
    <row r="62" spans="1:7" ht="12" customHeight="1">
      <c r="A62" s="45"/>
      <c r="B62" s="12" t="s">
        <v>32</v>
      </c>
      <c r="C62" s="31" t="s">
        <v>48</v>
      </c>
      <c r="D62" s="13" t="s">
        <v>49</v>
      </c>
      <c r="E62" s="2"/>
      <c r="F62" s="2"/>
      <c r="G62" s="5"/>
    </row>
    <row r="63" spans="1:7" ht="12" customHeight="1">
      <c r="A63" s="45"/>
      <c r="B63" s="75" t="s">
        <v>50</v>
      </c>
      <c r="C63" s="76">
        <f>G22</f>
        <v>140000</v>
      </c>
      <c r="D63" s="14">
        <f>(C63/C69)</f>
        <v>0.21124170249193913</v>
      </c>
      <c r="E63" s="2"/>
      <c r="F63" s="2"/>
      <c r="G63" s="5"/>
    </row>
    <row r="64" spans="1:7" ht="12" customHeight="1">
      <c r="A64" s="45"/>
      <c r="B64" s="75" t="s">
        <v>51</v>
      </c>
      <c r="C64" s="77">
        <v>40000</v>
      </c>
      <c r="D64" s="14">
        <v>0</v>
      </c>
      <c r="E64" s="2"/>
      <c r="F64" s="2"/>
      <c r="G64" s="5"/>
    </row>
    <row r="65" spans="1:7" ht="12" customHeight="1">
      <c r="A65" s="45"/>
      <c r="B65" s="75" t="s">
        <v>52</v>
      </c>
      <c r="C65" s="76">
        <f>G32</f>
        <v>0</v>
      </c>
      <c r="D65" s="14">
        <f>(C65/C69)</f>
        <v>0</v>
      </c>
      <c r="E65" s="2"/>
      <c r="F65" s="2"/>
      <c r="G65" s="5"/>
    </row>
    <row r="66" spans="1:7" ht="12" customHeight="1">
      <c r="A66" s="45"/>
      <c r="B66" s="75" t="s">
        <v>27</v>
      </c>
      <c r="C66" s="76">
        <f>G39</f>
        <v>451188.5</v>
      </c>
      <c r="D66" s="14">
        <f>(C66/C69)</f>
        <v>0.68078447774845918</v>
      </c>
      <c r="E66" s="2"/>
      <c r="F66" s="2"/>
      <c r="G66" s="5"/>
    </row>
    <row r="67" spans="1:7" ht="12" customHeight="1">
      <c r="A67" s="45"/>
      <c r="B67" s="75" t="s">
        <v>53</v>
      </c>
      <c r="C67" s="78">
        <f>G44</f>
        <v>0</v>
      </c>
      <c r="D67" s="14">
        <f>(C67/C69)</f>
        <v>0</v>
      </c>
      <c r="E67" s="4"/>
      <c r="F67" s="4"/>
      <c r="G67" s="5"/>
    </row>
    <row r="68" spans="1:7" ht="12" customHeight="1">
      <c r="A68" s="45"/>
      <c r="B68" s="75" t="s">
        <v>54</v>
      </c>
      <c r="C68" s="78">
        <f>G47</f>
        <v>31559.425000000003</v>
      </c>
      <c r="D68" s="14">
        <f>(C68/C69)</f>
        <v>4.7619047619047623E-2</v>
      </c>
      <c r="E68" s="4"/>
      <c r="F68" s="4"/>
      <c r="G68" s="5"/>
    </row>
    <row r="69" spans="1:7" ht="12.75" customHeight="1" thickBot="1">
      <c r="A69" s="45"/>
      <c r="B69" s="79" t="s">
        <v>55</v>
      </c>
      <c r="C69" s="80">
        <f>SUM(C63:C68)</f>
        <v>662747.92500000005</v>
      </c>
      <c r="D69" s="15">
        <f>SUM(D63:D68)</f>
        <v>0.93964522785944604</v>
      </c>
      <c r="E69" s="4"/>
      <c r="F69" s="4"/>
      <c r="G69" s="5"/>
    </row>
    <row r="70" spans="1:7" ht="12" customHeight="1">
      <c r="A70" s="45"/>
      <c r="B70" s="10"/>
      <c r="C70" s="9"/>
      <c r="D70" s="9"/>
      <c r="E70" s="9"/>
      <c r="F70" s="9"/>
      <c r="G70" s="5"/>
    </row>
    <row r="71" spans="1:7" ht="12.75" customHeight="1" thickBot="1">
      <c r="A71" s="45"/>
      <c r="B71" s="11"/>
      <c r="C71" s="9"/>
      <c r="D71" s="9"/>
      <c r="E71" s="9"/>
      <c r="F71" s="9"/>
      <c r="G71" s="5"/>
    </row>
    <row r="72" spans="1:7" ht="12" customHeight="1" thickBot="1">
      <c r="A72" s="45"/>
      <c r="B72" s="82"/>
      <c r="C72" s="83" t="s">
        <v>56</v>
      </c>
      <c r="D72" s="84"/>
      <c r="E72" s="85"/>
      <c r="F72" s="3"/>
      <c r="G72" s="5"/>
    </row>
    <row r="73" spans="1:7" ht="12" customHeight="1">
      <c r="A73" s="45"/>
      <c r="B73" s="26" t="s">
        <v>57</v>
      </c>
      <c r="C73" s="32">
        <v>16</v>
      </c>
      <c r="D73" s="32">
        <v>18</v>
      </c>
      <c r="E73" s="33">
        <v>20</v>
      </c>
      <c r="F73" s="25"/>
      <c r="G73" s="6"/>
    </row>
    <row r="74" spans="1:7" ht="12.75" customHeight="1" thickBot="1">
      <c r="A74" s="45"/>
      <c r="B74" s="79" t="s">
        <v>58</v>
      </c>
      <c r="C74" s="86">
        <f>C69/C73</f>
        <v>41421.745312500003</v>
      </c>
      <c r="D74" s="86">
        <f>C69/D73</f>
        <v>36819.32916666667</v>
      </c>
      <c r="E74" s="87">
        <f>(G48/E73)</f>
        <v>33137.396250000005</v>
      </c>
      <c r="F74" s="25"/>
      <c r="G74" s="6"/>
    </row>
    <row r="75" spans="1:7" ht="15.6" customHeight="1">
      <c r="A75" s="45"/>
      <c r="B75" s="17" t="s">
        <v>59</v>
      </c>
      <c r="C75" s="7"/>
      <c r="D75" s="7"/>
      <c r="E75" s="7"/>
      <c r="F75" s="7"/>
      <c r="G75" s="7"/>
    </row>
    <row r="76" spans="1:7" ht="11.25" customHeight="1">
      <c r="A76" s="27"/>
      <c r="B76" s="27"/>
    </row>
    <row r="77" spans="1:7" ht="11.25" customHeight="1">
      <c r="A77" s="27"/>
      <c r="B77" s="27"/>
    </row>
  </sheetData>
  <mergeCells count="9">
    <mergeCell ref="B61:C61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74803149606299213" right="0.74803149606299213" top="0.98425196850393704" bottom="1.3779527559055118" header="0" footer="0"/>
  <pageSetup paperSize="5" scale="59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2023-02-10T19:16:53Z</cp:lastPrinted>
  <dcterms:created xsi:type="dcterms:W3CDTF">2020-11-27T12:49:26Z</dcterms:created>
  <dcterms:modified xsi:type="dcterms:W3CDTF">2023-03-20T12:12:17Z</dcterms:modified>
</cp:coreProperties>
</file>