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Vilcun\"/>
    </mc:Choice>
  </mc:AlternateContent>
  <bookViews>
    <workbookView xWindow="0" yWindow="0" windowWidth="20490" windowHeight="7620"/>
  </bookViews>
  <sheets>
    <sheet name="cerd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0" i="1" l="1"/>
  <c r="C58" i="1"/>
  <c r="G21" i="1" l="1"/>
  <c r="G23" i="1" s="1"/>
  <c r="C56" i="1" s="1"/>
  <c r="G22" i="1"/>
  <c r="G27" i="1"/>
  <c r="G28" i="1"/>
  <c r="C57" i="1" s="1"/>
  <c r="G34" i="1"/>
  <c r="G36" i="1" s="1"/>
  <c r="C59" i="1" s="1"/>
  <c r="G35" i="1"/>
  <c r="G12" i="1"/>
  <c r="G42" i="1" s="1"/>
  <c r="G39" i="1" l="1"/>
  <c r="G40" i="1" s="1"/>
  <c r="C61" i="1" l="1"/>
  <c r="G41" i="1"/>
  <c r="C67" i="1" l="1"/>
  <c r="E67" i="1"/>
  <c r="G43" i="1"/>
  <c r="D67" i="1"/>
  <c r="C62" i="1"/>
  <c r="D58" i="1" l="1"/>
  <c r="D59" i="1"/>
  <c r="D56" i="1"/>
  <c r="D60" i="1"/>
  <c r="D61" i="1"/>
  <c r="D62" i="1" l="1"/>
</calcChain>
</file>

<file path=xl/sharedStrings.xml><?xml version="1.0" encoding="utf-8"?>
<sst xmlns="http://schemas.openxmlformats.org/spreadsheetml/2006/main" count="92" uniqueCount="77">
  <si>
    <t>RUBRO O CULTIVO</t>
  </si>
  <si>
    <t>CERDOS</t>
  </si>
  <si>
    <t>VARIEDAD</t>
  </si>
  <si>
    <t>FECHA ESTIMADA  PRECIO VENTA</t>
  </si>
  <si>
    <t>NIVEL TECNOLÓGICO</t>
  </si>
  <si>
    <t>PRECIO ESPERADO ($/unidad)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</si>
  <si>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</si>
  <si>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</si>
  <si>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</si>
  <si>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</si>
  <si>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</si>
  <si>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</si>
  <si>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</si>
  <si>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</si>
  <si>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</si>
  <si>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</si>
  <si>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</si>
  <si>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</si>
  <si>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</si>
  <si>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</si>
  <si>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</si>
  <si>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</si>
  <si>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</si>
  <si>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</si>
  <si>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anual</t>
  </si>
  <si>
    <t>Manejo madre</t>
  </si>
  <si>
    <t>Subtotal Jornadas Hombre</t>
  </si>
  <si>
    <t>JORNADAS ANIMAL</t>
  </si>
  <si>
    <t>Monta</t>
  </si>
  <si>
    <t>JA</t>
  </si>
  <si>
    <t>Abril - Sept.</t>
  </si>
  <si>
    <t>Subtotal Jornadas Animal</t>
  </si>
  <si>
    <t>INSUMOS</t>
  </si>
  <si>
    <t>Insumos</t>
  </si>
  <si>
    <t>Unidad (Kg/l/u)</t>
  </si>
  <si>
    <t>Cantidad (Kg/l/u)</t>
  </si>
  <si>
    <t>ALIMENTACIÓN</t>
  </si>
  <si>
    <t>Madre Casero</t>
  </si>
  <si>
    <t>kg</t>
  </si>
  <si>
    <t>Anual</t>
  </si>
  <si>
    <t>Lechones Inicial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</si>
  <si>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</si>
  <si>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</si>
  <si>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</si>
  <si>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</si>
  <si>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</si>
  <si>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</si>
  <si>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</si>
  <si>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</si>
  <si>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</si>
  <si>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</si>
  <si>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</si>
  <si>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</si>
  <si>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</si>
  <si>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</si>
  <si>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</si>
  <si>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</si>
  <si>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</si>
  <si>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</si>
  <si>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</si>
  <si>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</si>
  <si>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</si>
  <si>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</si>
  <si>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</si>
  <si>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($/lechones)</t>
  </si>
  <si>
    <t>Rendimiento (lechon/madre)</t>
  </si>
  <si>
    <t>Costo unitario ($/und) (*)</t>
  </si>
  <si>
    <t>(*): Este valor representa el valor mìnimo de venta del producto</t>
  </si>
  <si>
    <t>Mayo - Sept</t>
  </si>
  <si>
    <t>Mercado Local</t>
  </si>
  <si>
    <t>Criollos</t>
  </si>
  <si>
    <t>Media</t>
  </si>
  <si>
    <t>Marzo - Octubre</t>
  </si>
  <si>
    <t>$/há</t>
  </si>
  <si>
    <t>RENDIMIENTO (lechones/madre)</t>
  </si>
  <si>
    <t>ARAUCANIA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</si>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</sst>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43" fontId="15" fillId="0" borderId="0" applyFont="0" applyFill="0" applyBorder="0" applyAlignment="0" applyProtection="0"/>
    <xf numFmtId="0" fontId="16" fillId="0" borderId="18"/>
  </cellStyleXfs>
  <cellXfs count="14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3" fillId="2" borderId="5" xfId="0" applyNumberFormat="1" applyFont="1" applyFill="1" applyBorder="1"/>
    <xf numFmtId="0" fontId="3" fillId="2" borderId="5" xfId="0" applyFont="1" applyFill="1" applyBorder="1"/>
    <xf numFmtId="0" fontId="0" fillId="2" borderId="7" xfId="0" applyFill="1" applyBorder="1"/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0" fontId="2" fillId="2" borderId="14" xfId="0" applyFont="1" applyFill="1" applyBorder="1"/>
    <xf numFmtId="0" fontId="2" fillId="2" borderId="15" xfId="0" applyFont="1" applyFill="1" applyBorder="1"/>
    <xf numFmtId="3" fontId="2" fillId="2" borderId="15" xfId="0" applyNumberFormat="1" applyFont="1" applyFill="1" applyBorder="1"/>
    <xf numFmtId="0" fontId="5" fillId="2" borderId="5" xfId="0" applyFont="1" applyFill="1" applyBorder="1" applyAlignment="1">
      <alignment horizontal="left" vertical="center" wrapText="1"/>
    </xf>
    <xf numFmtId="3" fontId="3" fillId="2" borderId="5" xfId="0" applyNumberFormat="1" applyFont="1" applyFill="1" applyBorder="1"/>
    <xf numFmtId="0" fontId="0" fillId="2" borderId="16" xfId="0" applyFill="1" applyBorder="1"/>
    <xf numFmtId="0" fontId="11" fillId="7" borderId="18" xfId="0" applyFont="1" applyFill="1" applyBorder="1"/>
    <xf numFmtId="49" fontId="9" fillId="8" borderId="19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165" fontId="9" fillId="2" borderId="5" xfId="0" applyNumberFormat="1" applyFont="1" applyFill="1" applyBorder="1" applyAlignment="1">
      <alignment vertical="center"/>
    </xf>
    <xf numFmtId="0" fontId="6" fillId="7" borderId="17" xfId="0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3" fillId="2" borderId="18" xfId="0" applyNumberFormat="1" applyFont="1" applyFill="1" applyBorder="1" applyAlignment="1">
      <alignment vertical="center"/>
    </xf>
    <xf numFmtId="0" fontId="11" fillId="2" borderId="18" xfId="0" applyFont="1" applyFill="1" applyBorder="1"/>
    <xf numFmtId="0" fontId="0" fillId="2" borderId="20" xfId="0" applyFill="1" applyBorder="1"/>
    <xf numFmtId="49" fontId="0" fillId="2" borderId="18" xfId="0" applyNumberForma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49" fontId="9" fillId="8" borderId="30" xfId="0" applyNumberFormat="1" applyFont="1" applyFill="1" applyBorder="1" applyAlignment="1">
      <alignment vertical="center"/>
    </xf>
    <xf numFmtId="49" fontId="11" fillId="8" borderId="31" xfId="0" applyNumberFormat="1" applyFont="1" applyFill="1" applyBorder="1"/>
    <xf numFmtId="49" fontId="9" fillId="2" borderId="32" xfId="0" applyNumberFormat="1" applyFont="1" applyFill="1" applyBorder="1" applyAlignment="1">
      <alignment vertical="center"/>
    </xf>
    <xf numFmtId="9" fontId="11" fillId="2" borderId="33" xfId="0" applyNumberFormat="1" applyFont="1" applyFill="1" applyBorder="1"/>
    <xf numFmtId="49" fontId="9" fillId="8" borderId="34" xfId="0" applyNumberFormat="1" applyFont="1" applyFill="1" applyBorder="1" applyAlignment="1">
      <alignment vertical="center"/>
    </xf>
    <xf numFmtId="165" fontId="9" fillId="8" borderId="35" xfId="0" applyNumberFormat="1" applyFont="1" applyFill="1" applyBorder="1" applyAlignment="1">
      <alignment vertical="center"/>
    </xf>
    <xf numFmtId="9" fontId="9" fillId="8" borderId="36" xfId="0" applyNumberFormat="1" applyFont="1" applyFill="1" applyBorder="1" applyAlignment="1">
      <alignment vertical="center"/>
    </xf>
    <xf numFmtId="0" fontId="11" fillId="9" borderId="39" xfId="0" applyFont="1" applyFill="1" applyBorder="1"/>
    <xf numFmtId="0" fontId="11" fillId="2" borderId="18" xfId="0" applyFont="1" applyFill="1" applyBorder="1" applyAlignment="1">
      <alignment vertical="center"/>
    </xf>
    <xf numFmtId="49" fontId="11" fillId="2" borderId="18" xfId="0" applyNumberFormat="1" applyFont="1" applyFill="1" applyBorder="1" applyAlignment="1">
      <alignment vertical="center"/>
    </xf>
    <xf numFmtId="49" fontId="9" fillId="2" borderId="40" xfId="0" applyNumberFormat="1" applyFont="1" applyFill="1" applyBorder="1" applyAlignment="1">
      <alignment vertical="center"/>
    </xf>
    <xf numFmtId="0" fontId="11" fillId="2" borderId="41" xfId="0" applyFont="1" applyFill="1" applyBorder="1"/>
    <xf numFmtId="0" fontId="11" fillId="2" borderId="42" xfId="0" applyFont="1" applyFill="1" applyBorder="1"/>
    <xf numFmtId="49" fontId="11" fillId="2" borderId="43" xfId="0" applyNumberFormat="1" applyFont="1" applyFill="1" applyBorder="1" applyAlignment="1">
      <alignment vertical="center"/>
    </xf>
    <xf numFmtId="0" fontId="11" fillId="2" borderId="44" xfId="0" applyFont="1" applyFill="1" applyBorder="1"/>
    <xf numFmtId="49" fontId="11" fillId="2" borderId="45" xfId="0" applyNumberFormat="1" applyFont="1" applyFill="1" applyBorder="1" applyAlignment="1">
      <alignment vertical="center"/>
    </xf>
    <xf numFmtId="0" fontId="11" fillId="2" borderId="46" xfId="0" applyFont="1" applyFill="1" applyBorder="1"/>
    <xf numFmtId="0" fontId="11" fillId="2" borderId="47" xfId="0" applyFont="1" applyFill="1" applyBorder="1"/>
    <xf numFmtId="0" fontId="9" fillId="7" borderId="18" xfId="0" applyFont="1" applyFill="1" applyBorder="1" applyAlignment="1">
      <alignment vertical="center"/>
    </xf>
    <xf numFmtId="0" fontId="6" fillId="9" borderId="17" xfId="0" applyFont="1" applyFill="1" applyBorder="1" applyAlignment="1">
      <alignment vertical="center"/>
    </xf>
    <xf numFmtId="49" fontId="14" fillId="9" borderId="18" xfId="0" applyNumberFormat="1" applyFont="1" applyFill="1" applyBorder="1" applyAlignment="1">
      <alignment vertical="center"/>
    </xf>
    <xf numFmtId="0" fontId="6" fillId="9" borderId="18" xfId="0" applyFont="1" applyFill="1" applyBorder="1" applyAlignment="1">
      <alignment vertical="center"/>
    </xf>
    <xf numFmtId="0" fontId="6" fillId="9" borderId="48" xfId="0" applyFont="1" applyFill="1" applyBorder="1" applyAlignment="1">
      <alignment vertical="center"/>
    </xf>
    <xf numFmtId="49" fontId="9" fillId="8" borderId="49" xfId="0" applyNumberFormat="1" applyFont="1" applyFill="1" applyBorder="1" applyAlignment="1">
      <alignment vertical="center"/>
    </xf>
    <xf numFmtId="0" fontId="9" fillId="8" borderId="50" xfId="0" applyNumberFormat="1" applyFont="1" applyFill="1" applyBorder="1" applyAlignment="1">
      <alignment vertical="center"/>
    </xf>
    <xf numFmtId="0" fontId="9" fillId="8" borderId="51" xfId="0" applyNumberFormat="1" applyFont="1" applyFill="1" applyBorder="1" applyAlignment="1">
      <alignment vertical="center"/>
    </xf>
    <xf numFmtId="165" fontId="9" fillId="8" borderId="36" xfId="0" applyNumberFormat="1" applyFont="1" applyFill="1" applyBorder="1" applyAlignment="1">
      <alignment vertical="center"/>
    </xf>
    <xf numFmtId="0" fontId="0" fillId="0" borderId="18" xfId="0" applyNumberFormat="1" applyBorder="1"/>
    <xf numFmtId="0" fontId="0" fillId="2" borderId="54" xfId="0" applyFill="1" applyBorder="1"/>
    <xf numFmtId="49" fontId="3" fillId="2" borderId="52" xfId="0" applyNumberFormat="1" applyFont="1" applyFill="1" applyBorder="1" applyAlignment="1">
      <alignment vertical="center" wrapText="1"/>
    </xf>
    <xf numFmtId="49" fontId="17" fillId="3" borderId="52" xfId="0" applyNumberFormat="1" applyFont="1" applyFill="1" applyBorder="1" applyAlignment="1">
      <alignment vertical="center" wrapText="1"/>
    </xf>
    <xf numFmtId="0" fontId="3" fillId="2" borderId="53" xfId="0" applyFont="1" applyFill="1" applyBorder="1"/>
    <xf numFmtId="0" fontId="3" fillId="2" borderId="55" xfId="0" applyFont="1" applyFill="1" applyBorder="1" applyAlignment="1">
      <alignment wrapText="1"/>
    </xf>
    <xf numFmtId="14" fontId="3" fillId="2" borderId="55" xfId="0" applyNumberFormat="1" applyFont="1" applyFill="1" applyBorder="1"/>
    <xf numFmtId="0" fontId="3" fillId="2" borderId="3" xfId="0" applyFont="1" applyFill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horizontal="justify" wrapText="1"/>
    </xf>
    <xf numFmtId="0" fontId="3" fillId="2" borderId="8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9" xfId="0" applyFont="1" applyFill="1" applyBorder="1"/>
    <xf numFmtId="49" fontId="17" fillId="5" borderId="10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17" fillId="3" borderId="5" xfId="0" applyNumberFormat="1" applyFont="1" applyFill="1" applyBorder="1" applyAlignment="1">
      <alignment horizontal="center" vertical="center" wrapText="1"/>
    </xf>
    <xf numFmtId="0" fontId="18" fillId="0" borderId="52" xfId="0" applyFont="1" applyBorder="1" applyAlignment="1">
      <alignment horizontal="left" vertical="center"/>
    </xf>
    <xf numFmtId="3" fontId="18" fillId="0" borderId="52" xfId="0" applyNumberFormat="1" applyFont="1" applyBorder="1" applyAlignment="1">
      <alignment horizontal="center" vertical="center"/>
    </xf>
    <xf numFmtId="3" fontId="20" fillId="0" borderId="52" xfId="0" applyNumberFormat="1" applyFont="1" applyBorder="1" applyAlignment="1">
      <alignment vertical="center"/>
    </xf>
    <xf numFmtId="3" fontId="3" fillId="2" borderId="9" xfId="0" applyNumberFormat="1" applyFont="1" applyFill="1" applyBorder="1"/>
    <xf numFmtId="49" fontId="17" fillId="5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20" fillId="0" borderId="52" xfId="0" applyFont="1" applyFill="1" applyBorder="1" applyAlignment="1">
      <alignment horizontal="left" vertical="center"/>
    </xf>
    <xf numFmtId="0" fontId="20" fillId="0" borderId="52" xfId="0" applyFont="1" applyFill="1" applyBorder="1" applyAlignment="1">
      <alignment horizontal="center" vertical="center" wrapText="1"/>
    </xf>
    <xf numFmtId="0" fontId="20" fillId="0" borderId="52" xfId="0" applyFont="1" applyFill="1" applyBorder="1" applyAlignment="1">
      <alignment horizontal="center" vertical="center"/>
    </xf>
    <xf numFmtId="3" fontId="20" fillId="0" borderId="52" xfId="0" applyNumberFormat="1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 wrapText="1"/>
    </xf>
    <xf numFmtId="0" fontId="21" fillId="10" borderId="52" xfId="0" applyFont="1" applyFill="1" applyBorder="1" applyAlignment="1">
      <alignment vertical="center"/>
    </xf>
    <xf numFmtId="0" fontId="18" fillId="0" borderId="52" xfId="2" applyFont="1" applyBorder="1" applyAlignment="1">
      <alignment horizontal="center" vertical="center"/>
    </xf>
    <xf numFmtId="0" fontId="20" fillId="0" borderId="52" xfId="2" applyFont="1" applyBorder="1" applyAlignment="1">
      <alignment horizontal="center" vertical="center"/>
    </xf>
    <xf numFmtId="3" fontId="20" fillId="0" borderId="52" xfId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10" borderId="52" xfId="2" applyFont="1" applyFill="1" applyBorder="1" applyAlignment="1">
      <alignment vertical="center"/>
    </xf>
    <xf numFmtId="0" fontId="18" fillId="10" borderId="52" xfId="2" applyFont="1" applyFill="1" applyBorder="1" applyAlignment="1">
      <alignment horizontal="center" vertical="center"/>
    </xf>
    <xf numFmtId="0" fontId="20" fillId="10" borderId="52" xfId="2" applyFont="1" applyFill="1" applyBorder="1" applyAlignment="1">
      <alignment horizontal="center" vertical="center"/>
    </xf>
    <xf numFmtId="3" fontId="20" fillId="10" borderId="52" xfId="1" applyNumberFormat="1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horizontal="center"/>
    </xf>
    <xf numFmtId="3" fontId="3" fillId="2" borderId="15" xfId="0" applyNumberFormat="1" applyFont="1" applyFill="1" applyBorder="1"/>
    <xf numFmtId="0" fontId="3" fillId="2" borderId="21" xfId="0" applyFont="1" applyFill="1" applyBorder="1"/>
    <xf numFmtId="3" fontId="3" fillId="2" borderId="21" xfId="0" applyNumberFormat="1" applyFont="1" applyFill="1" applyBorder="1"/>
    <xf numFmtId="49" fontId="17" fillId="5" borderId="22" xfId="0" applyNumberFormat="1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64" fontId="17" fillId="5" borderId="24" xfId="0" applyNumberFormat="1" applyFont="1" applyFill="1" applyBorder="1" applyAlignment="1">
      <alignment vertical="center"/>
    </xf>
    <xf numFmtId="49" fontId="17" fillId="3" borderId="25" xfId="0" applyNumberFormat="1" applyFont="1" applyFill="1" applyBorder="1" applyAlignment="1">
      <alignment vertical="center"/>
    </xf>
    <xf numFmtId="0" fontId="17" fillId="3" borderId="12" xfId="0" applyFont="1" applyFill="1" applyBorder="1" applyAlignment="1">
      <alignment vertical="center"/>
    </xf>
    <xf numFmtId="164" fontId="17" fillId="3" borderId="26" xfId="0" applyNumberFormat="1" applyFont="1" applyFill="1" applyBorder="1" applyAlignment="1">
      <alignment vertical="center"/>
    </xf>
    <xf numFmtId="49" fontId="17" fillId="5" borderId="25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26" xfId="0" applyNumberFormat="1" applyFont="1" applyFill="1" applyBorder="1" applyAlignment="1">
      <alignment vertical="center"/>
    </xf>
    <xf numFmtId="49" fontId="17" fillId="5" borderId="27" xfId="0" applyNumberFormat="1" applyFont="1" applyFill="1" applyBorder="1" applyAlignment="1">
      <alignment vertical="center"/>
    </xf>
    <xf numFmtId="0" fontId="17" fillId="5" borderId="28" xfId="0" applyFont="1" applyFill="1" applyBorder="1" applyAlignment="1">
      <alignment vertical="center"/>
    </xf>
    <xf numFmtId="164" fontId="17" fillId="6" borderId="29" xfId="0" applyNumberFormat="1" applyFont="1" applyFill="1" applyBorder="1" applyAlignment="1">
      <alignment vertical="center"/>
    </xf>
    <xf numFmtId="49" fontId="17" fillId="3" borderId="56" xfId="0" applyNumberFormat="1" applyFont="1" applyFill="1" applyBorder="1" applyAlignment="1">
      <alignment horizontal="center" vertical="center"/>
    </xf>
    <xf numFmtId="49" fontId="17" fillId="3" borderId="56" xfId="0" applyNumberFormat="1" applyFont="1" applyFill="1" applyBorder="1" applyAlignment="1">
      <alignment horizontal="center" vertical="center" wrapText="1"/>
    </xf>
    <xf numFmtId="49" fontId="4" fillId="3" borderId="57" xfId="0" applyNumberFormat="1" applyFont="1" applyFill="1" applyBorder="1" applyAlignment="1">
      <alignment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vertical="center"/>
    </xf>
    <xf numFmtId="3" fontId="4" fillId="3" borderId="57" xfId="0" applyNumberFormat="1" applyFont="1" applyFill="1" applyBorder="1" applyAlignment="1">
      <alignment vertical="center"/>
    </xf>
    <xf numFmtId="3" fontId="3" fillId="2" borderId="52" xfId="0" applyNumberFormat="1" applyFont="1" applyFill="1" applyBorder="1" applyAlignment="1">
      <alignment vertical="center"/>
    </xf>
    <xf numFmtId="3" fontId="0" fillId="2" borderId="7" xfId="0" applyNumberFormat="1" applyFill="1" applyBorder="1"/>
    <xf numFmtId="3" fontId="18" fillId="0" borderId="52" xfId="0" applyNumberFormat="1" applyFont="1" applyBorder="1" applyAlignment="1">
      <alignment horizontal="left" vertical="center"/>
    </xf>
    <xf numFmtId="3" fontId="18" fillId="10" borderId="52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8" fillId="0" borderId="52" xfId="0" applyNumberFormat="1" applyFont="1" applyBorder="1" applyAlignment="1">
      <alignment horizontal="left" vertical="center" wrapText="1"/>
    </xf>
    <xf numFmtId="0" fontId="18" fillId="10" borderId="52" xfId="0" applyFont="1" applyFill="1" applyBorder="1" applyAlignment="1">
      <alignment horizontal="left" vertical="center"/>
    </xf>
    <xf numFmtId="0" fontId="18" fillId="10" borderId="52" xfId="0" applyFont="1" applyFill="1" applyBorder="1" applyAlignment="1">
      <alignment horizontal="left" vertical="center" wrapText="1"/>
    </xf>
    <xf numFmtId="17" fontId="18" fillId="0" borderId="52" xfId="0" applyNumberFormat="1" applyFont="1" applyBorder="1" applyAlignment="1">
      <alignment horizontal="left" vertical="center"/>
    </xf>
    <xf numFmtId="3" fontId="18" fillId="10" borderId="52" xfId="0" applyNumberFormat="1" applyFont="1" applyFill="1" applyBorder="1" applyAlignment="1">
      <alignment horizontal="left" vertical="center"/>
    </xf>
    <xf numFmtId="17" fontId="18" fillId="10" borderId="52" xfId="0" applyNumberFormat="1" applyFont="1" applyFill="1" applyBorder="1" applyAlignment="1">
      <alignment horizontal="left" vertical="center" wrapText="1"/>
    </xf>
    <xf numFmtId="17" fontId="18" fillId="10" borderId="52" xfId="0" applyNumberFormat="1" applyFont="1" applyFill="1" applyBorder="1" applyAlignment="1">
      <alignment horizontal="left" vertical="center"/>
    </xf>
    <xf numFmtId="49" fontId="14" fillId="9" borderId="37" xfId="0" applyNumberFormat="1" applyFont="1" applyFill="1" applyBorder="1" applyAlignment="1">
      <alignment vertical="center"/>
    </xf>
    <xf numFmtId="0" fontId="9" fillId="9" borderId="38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3" fillId="2" borderId="5" xfId="0" applyNumberFormat="1" applyFont="1" applyFill="1" applyBorder="1" applyAlignment="1"/>
    <xf numFmtId="0" fontId="3" fillId="2" borderId="5" xfId="0" applyFont="1" applyFill="1" applyBorder="1" applyAlignment="1"/>
    <xf numFmtId="49" fontId="19" fillId="3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190499</xdr:rowOff>
    </xdr:from>
    <xdr:to>
      <xdr:col>6</xdr:col>
      <xdr:colOff>342899</xdr:colOff>
      <xdr:row>7</xdr:row>
      <xdr:rowOff>110324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499"/>
          <a:ext cx="5953125" cy="1253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8"/>
  <sheetViews>
    <sheetView showGridLines="0" tabSelected="1" zoomScaleNormal="100" workbookViewId="0">
      <selection activeCell="I18" sqref="I1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9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60"/>
      <c r="C8" s="60"/>
      <c r="D8" s="2"/>
      <c r="E8" s="3"/>
      <c r="F8" s="3"/>
      <c r="G8" s="3"/>
    </row>
    <row r="9" spans="1:7" ht="12" customHeight="1" x14ac:dyDescent="0.25">
      <c r="A9" s="27"/>
      <c r="B9" s="62" t="s">
        <v>0</v>
      </c>
      <c r="C9" s="132" t="s">
        <v>1</v>
      </c>
      <c r="D9" s="63"/>
      <c r="E9" s="142" t="s">
        <v>74</v>
      </c>
      <c r="F9" s="143"/>
      <c r="G9" s="135">
        <v>20</v>
      </c>
    </row>
    <row r="10" spans="1:7" ht="38.25" customHeight="1" x14ac:dyDescent="0.25">
      <c r="A10" s="27"/>
      <c r="B10" s="61" t="s">
        <v>2</v>
      </c>
      <c r="C10" s="132" t="s">
        <v>70</v>
      </c>
      <c r="D10" s="63"/>
      <c r="E10" s="140" t="s">
        <v>3</v>
      </c>
      <c r="F10" s="141"/>
      <c r="G10" s="136" t="s">
        <v>72</v>
      </c>
    </row>
    <row r="11" spans="1:7" ht="18" customHeight="1" x14ac:dyDescent="0.25">
      <c r="A11" s="27"/>
      <c r="B11" s="61" t="s">
        <v>4</v>
      </c>
      <c r="C11" s="132" t="s">
        <v>71</v>
      </c>
      <c r="D11" s="63"/>
      <c r="E11" s="140" t="s">
        <v>5</v>
      </c>
      <c r="F11" s="141"/>
      <c r="G11" s="135">
        <v>52000</v>
      </c>
    </row>
    <row r="12" spans="1:7" ht="11.25" customHeight="1" x14ac:dyDescent="0.25">
      <c r="A12" s="27"/>
      <c r="B12" s="61" t="s">
        <v>6</v>
      </c>
      <c r="C12" s="132" t="s">
        <v>75</v>
      </c>
      <c r="D12" s="63"/>
      <c r="E12" s="5" t="s">
        <v>7</v>
      </c>
      <c r="F12" s="6"/>
      <c r="G12" s="135">
        <f>G9*G11*1.19</f>
        <v>1237600</v>
      </c>
    </row>
    <row r="13" spans="1:7" ht="11.25" customHeight="1" x14ac:dyDescent="0.25">
      <c r="A13" s="27"/>
      <c r="B13" s="61" t="s">
        <v>8</v>
      </c>
      <c r="C13" s="132" t="s">
        <v>76</v>
      </c>
      <c r="D13" s="63"/>
      <c r="E13" s="140" t="s">
        <v>9</v>
      </c>
      <c r="F13" s="141"/>
      <c r="G13" s="132" t="s">
        <v>69</v>
      </c>
    </row>
    <row r="14" spans="1:7" ht="13.5" customHeight="1" x14ac:dyDescent="0.25">
      <c r="A14" s="27"/>
      <c r="B14" s="61" t="s">
        <v>10</v>
      </c>
      <c r="C14" s="133" t="s">
        <v>76</v>
      </c>
      <c r="D14" s="63"/>
      <c r="E14" s="140" t="s">
        <v>11</v>
      </c>
      <c r="F14" s="141"/>
      <c r="G14" s="137" t="s">
        <v>68</v>
      </c>
    </row>
    <row r="15" spans="1:7" ht="25.5" customHeight="1" x14ac:dyDescent="0.25">
      <c r="A15" s="27"/>
      <c r="B15" s="61" t="s">
        <v>12</v>
      </c>
      <c r="C15" s="134">
        <v>44927</v>
      </c>
      <c r="D15" s="63"/>
      <c r="E15" s="144" t="s">
        <v>13</v>
      </c>
      <c r="F15" s="145"/>
      <c r="G15" s="76"/>
    </row>
    <row r="16" spans="1:7" ht="12" customHeight="1" x14ac:dyDescent="0.25">
      <c r="A16" s="2"/>
      <c r="B16" s="64"/>
      <c r="C16" s="65"/>
      <c r="D16" s="66"/>
      <c r="E16" s="67"/>
      <c r="F16" s="67"/>
      <c r="G16" s="68"/>
    </row>
    <row r="17" spans="1:11" ht="12" customHeight="1" x14ac:dyDescent="0.25">
      <c r="A17" s="7"/>
      <c r="B17" s="146" t="s">
        <v>14</v>
      </c>
      <c r="C17" s="147"/>
      <c r="D17" s="147"/>
      <c r="E17" s="147"/>
      <c r="F17" s="147"/>
      <c r="G17" s="147"/>
    </row>
    <row r="18" spans="1:11" ht="12" customHeight="1" x14ac:dyDescent="0.25">
      <c r="A18" s="2"/>
      <c r="B18" s="69"/>
      <c r="C18" s="70"/>
      <c r="D18" s="70"/>
      <c r="E18" s="70"/>
      <c r="F18" s="71"/>
      <c r="G18" s="71"/>
    </row>
    <row r="19" spans="1:11" ht="12" customHeight="1" x14ac:dyDescent="0.25">
      <c r="A19" s="4"/>
      <c r="B19" s="72" t="s">
        <v>15</v>
      </c>
      <c r="C19" s="73"/>
      <c r="D19" s="74"/>
      <c r="E19" s="74"/>
      <c r="F19" s="74"/>
      <c r="G19" s="74"/>
    </row>
    <row r="20" spans="1:11" ht="24" customHeight="1" x14ac:dyDescent="0.25">
      <c r="A20" s="7"/>
      <c r="B20" s="75" t="s">
        <v>16</v>
      </c>
      <c r="C20" s="75" t="s">
        <v>17</v>
      </c>
      <c r="D20" s="75" t="s">
        <v>18</v>
      </c>
      <c r="E20" s="75" t="s">
        <v>19</v>
      </c>
      <c r="F20" s="75" t="s">
        <v>20</v>
      </c>
      <c r="G20" s="75" t="s">
        <v>21</v>
      </c>
    </row>
    <row r="21" spans="1:11" s="130" customFormat="1" ht="12" customHeight="1" x14ac:dyDescent="0.25">
      <c r="A21" s="127"/>
      <c r="B21" s="128" t="s">
        <v>22</v>
      </c>
      <c r="C21" s="77" t="s">
        <v>23</v>
      </c>
      <c r="D21" s="77">
        <v>2</v>
      </c>
      <c r="E21" s="129" t="s">
        <v>24</v>
      </c>
      <c r="F21" s="77">
        <v>20000</v>
      </c>
      <c r="G21" s="78">
        <f>F21*D21</f>
        <v>40000</v>
      </c>
    </row>
    <row r="22" spans="1:11" s="130" customFormat="1" ht="12" customHeight="1" x14ac:dyDescent="0.25">
      <c r="A22" s="127"/>
      <c r="B22" s="131" t="s">
        <v>25</v>
      </c>
      <c r="C22" s="77" t="s">
        <v>23</v>
      </c>
      <c r="D22" s="77">
        <v>2</v>
      </c>
      <c r="E22" s="129" t="s">
        <v>24</v>
      </c>
      <c r="F22" s="77">
        <v>20000</v>
      </c>
      <c r="G22" s="78">
        <f>F22*D22</f>
        <v>40000</v>
      </c>
    </row>
    <row r="23" spans="1:11" ht="12.75" customHeight="1" x14ac:dyDescent="0.25">
      <c r="A23" s="7"/>
      <c r="B23" s="8" t="s">
        <v>26</v>
      </c>
      <c r="C23" s="9"/>
      <c r="D23" s="9"/>
      <c r="E23" s="9"/>
      <c r="F23" s="10"/>
      <c r="G23" s="11">
        <f>SUM(G21:G22)</f>
        <v>80000</v>
      </c>
    </row>
    <row r="24" spans="1:11" ht="12" customHeight="1" x14ac:dyDescent="0.25">
      <c r="A24" s="2"/>
      <c r="B24" s="69"/>
      <c r="C24" s="71"/>
      <c r="D24" s="71"/>
      <c r="E24" s="71"/>
      <c r="F24" s="79"/>
      <c r="G24" s="79"/>
    </row>
    <row r="25" spans="1:11" ht="12" customHeight="1" x14ac:dyDescent="0.25">
      <c r="A25" s="4"/>
      <c r="B25" s="80" t="s">
        <v>27</v>
      </c>
      <c r="C25" s="81"/>
      <c r="D25" s="82"/>
      <c r="E25" s="82"/>
      <c r="F25" s="83"/>
      <c r="G25" s="83"/>
    </row>
    <row r="26" spans="1:11" ht="24" customHeight="1" x14ac:dyDescent="0.25">
      <c r="A26" s="4"/>
      <c r="B26" s="120" t="s">
        <v>16</v>
      </c>
      <c r="C26" s="121" t="s">
        <v>17</v>
      </c>
      <c r="D26" s="121" t="s">
        <v>18</v>
      </c>
      <c r="E26" s="120" t="s">
        <v>19</v>
      </c>
      <c r="F26" s="121" t="s">
        <v>20</v>
      </c>
      <c r="G26" s="120" t="s">
        <v>21</v>
      </c>
    </row>
    <row r="27" spans="1:11" ht="12" customHeight="1" x14ac:dyDescent="0.25">
      <c r="A27" s="4"/>
      <c r="B27" s="84" t="s">
        <v>28</v>
      </c>
      <c r="C27" s="85" t="s">
        <v>29</v>
      </c>
      <c r="D27" s="85">
        <v>2</v>
      </c>
      <c r="E27" s="86" t="s">
        <v>30</v>
      </c>
      <c r="F27" s="87">
        <v>25000</v>
      </c>
      <c r="G27" s="126">
        <f>F27*D27</f>
        <v>50000</v>
      </c>
    </row>
    <row r="28" spans="1:11" ht="12" customHeight="1" x14ac:dyDescent="0.25">
      <c r="A28" s="4"/>
      <c r="B28" s="122" t="s">
        <v>31</v>
      </c>
      <c r="C28" s="123"/>
      <c r="D28" s="123"/>
      <c r="E28" s="123"/>
      <c r="F28" s="124"/>
      <c r="G28" s="125">
        <f>SUM(G27)</f>
        <v>50000</v>
      </c>
    </row>
    <row r="29" spans="1:11" ht="12" customHeight="1" x14ac:dyDescent="0.25">
      <c r="A29" s="2"/>
      <c r="B29" s="12"/>
      <c r="C29" s="13"/>
      <c r="D29" s="13"/>
      <c r="E29" s="13"/>
      <c r="F29" s="14"/>
      <c r="G29" s="14"/>
    </row>
    <row r="30" spans="1:11" ht="12" customHeight="1" x14ac:dyDescent="0.25">
      <c r="A30" s="2"/>
      <c r="B30" s="12"/>
      <c r="C30" s="13"/>
      <c r="D30" s="13"/>
      <c r="E30" s="13"/>
      <c r="F30" s="14"/>
      <c r="G30" s="14"/>
    </row>
    <row r="31" spans="1:11" ht="12" customHeight="1" x14ac:dyDescent="0.25">
      <c r="A31" s="4"/>
      <c r="B31" s="80" t="s">
        <v>32</v>
      </c>
      <c r="C31" s="81"/>
      <c r="D31" s="82"/>
      <c r="E31" s="82"/>
      <c r="F31" s="83"/>
      <c r="G31" s="83"/>
    </row>
    <row r="32" spans="1:11" ht="24" customHeight="1" x14ac:dyDescent="0.25">
      <c r="A32" s="4"/>
      <c r="B32" s="92" t="s">
        <v>33</v>
      </c>
      <c r="C32" s="92" t="s">
        <v>34</v>
      </c>
      <c r="D32" s="92" t="s">
        <v>35</v>
      </c>
      <c r="E32" s="92" t="s">
        <v>19</v>
      </c>
      <c r="F32" s="92" t="s">
        <v>20</v>
      </c>
      <c r="G32" s="92" t="s">
        <v>21</v>
      </c>
      <c r="K32" s="59"/>
    </row>
    <row r="33" spans="1:11" ht="12.75" customHeight="1" x14ac:dyDescent="0.25">
      <c r="A33" s="7"/>
      <c r="B33" s="93" t="s">
        <v>36</v>
      </c>
      <c r="C33" s="94"/>
      <c r="D33" s="95"/>
      <c r="E33" s="94"/>
      <c r="F33" s="96"/>
      <c r="G33" s="15"/>
      <c r="K33" s="59"/>
    </row>
    <row r="34" spans="1:11" ht="12.75" customHeight="1" x14ac:dyDescent="0.25">
      <c r="A34" s="7"/>
      <c r="B34" s="97" t="s">
        <v>37</v>
      </c>
      <c r="C34" s="94" t="s">
        <v>38</v>
      </c>
      <c r="D34" s="95">
        <v>730</v>
      </c>
      <c r="E34" s="94" t="s">
        <v>39</v>
      </c>
      <c r="F34" s="96">
        <v>620</v>
      </c>
      <c r="G34" s="16">
        <f>(D34*F34)*1.19</f>
        <v>538594</v>
      </c>
    </row>
    <row r="35" spans="1:11" ht="12.75" customHeight="1" x14ac:dyDescent="0.25">
      <c r="A35" s="7"/>
      <c r="B35" s="98" t="s">
        <v>40</v>
      </c>
      <c r="C35" s="99" t="s">
        <v>38</v>
      </c>
      <c r="D35" s="100">
        <v>300</v>
      </c>
      <c r="E35" s="99" t="s">
        <v>39</v>
      </c>
      <c r="F35" s="101">
        <v>610</v>
      </c>
      <c r="G35" s="16">
        <f>(D35*F35)*1.19</f>
        <v>217770</v>
      </c>
    </row>
    <row r="36" spans="1:11" ht="13.5" customHeight="1" x14ac:dyDescent="0.25">
      <c r="A36" s="4"/>
      <c r="B36" s="88" t="s">
        <v>41</v>
      </c>
      <c r="C36" s="89"/>
      <c r="D36" s="89"/>
      <c r="E36" s="89"/>
      <c r="F36" s="90"/>
      <c r="G36" s="91">
        <f>SUM(G33:G35)</f>
        <v>756364</v>
      </c>
    </row>
    <row r="37" spans="1:11" ht="12" customHeight="1" x14ac:dyDescent="0.25">
      <c r="A37" s="2"/>
      <c r="B37" s="102"/>
      <c r="C37" s="103"/>
      <c r="D37" s="103"/>
      <c r="E37" s="104"/>
      <c r="F37" s="105"/>
      <c r="G37" s="105"/>
    </row>
    <row r="38" spans="1:11" ht="12" customHeight="1" x14ac:dyDescent="0.25">
      <c r="A38" s="2"/>
      <c r="B38" s="106"/>
      <c r="C38" s="106"/>
      <c r="D38" s="106"/>
      <c r="E38" s="106"/>
      <c r="F38" s="107"/>
      <c r="G38" s="107"/>
    </row>
    <row r="39" spans="1:11" ht="12" customHeight="1" x14ac:dyDescent="0.25">
      <c r="A39" s="27"/>
      <c r="B39" s="108" t="s">
        <v>42</v>
      </c>
      <c r="C39" s="109"/>
      <c r="D39" s="109"/>
      <c r="E39" s="109"/>
      <c r="F39" s="109"/>
      <c r="G39" s="110">
        <f>G23+G28+G36</f>
        <v>886364</v>
      </c>
    </row>
    <row r="40" spans="1:11" ht="12" customHeight="1" x14ac:dyDescent="0.25">
      <c r="A40" s="27"/>
      <c r="B40" s="111" t="s">
        <v>43</v>
      </c>
      <c r="C40" s="112"/>
      <c r="D40" s="112"/>
      <c r="E40" s="112"/>
      <c r="F40" s="112"/>
      <c r="G40" s="113">
        <f>G39*0.05</f>
        <v>44318.200000000004</v>
      </c>
    </row>
    <row r="41" spans="1:11" ht="12" customHeight="1" x14ac:dyDescent="0.25">
      <c r="A41" s="27"/>
      <c r="B41" s="114" t="s">
        <v>44</v>
      </c>
      <c r="C41" s="115"/>
      <c r="D41" s="115"/>
      <c r="E41" s="115"/>
      <c r="F41" s="115"/>
      <c r="G41" s="116">
        <f>G40+G39</f>
        <v>930682.2</v>
      </c>
    </row>
    <row r="42" spans="1:11" ht="12" customHeight="1" x14ac:dyDescent="0.25">
      <c r="A42" s="27"/>
      <c r="B42" s="111" t="s">
        <v>45</v>
      </c>
      <c r="C42" s="112"/>
      <c r="D42" s="112"/>
      <c r="E42" s="112"/>
      <c r="F42" s="112"/>
      <c r="G42" s="113">
        <f>G12</f>
        <v>1237600</v>
      </c>
    </row>
    <row r="43" spans="1:11" ht="12" customHeight="1" x14ac:dyDescent="0.25">
      <c r="A43" s="27"/>
      <c r="B43" s="117" t="s">
        <v>46</v>
      </c>
      <c r="C43" s="118"/>
      <c r="D43" s="118"/>
      <c r="E43" s="118"/>
      <c r="F43" s="118"/>
      <c r="G43" s="119">
        <f>G42-G41</f>
        <v>306917.80000000005</v>
      </c>
    </row>
    <row r="44" spans="1:11" ht="12" customHeight="1" x14ac:dyDescent="0.25">
      <c r="A44" s="27"/>
      <c r="B44" s="28" t="s">
        <v>47</v>
      </c>
      <c r="C44" s="29"/>
      <c r="D44" s="29"/>
      <c r="E44" s="29"/>
      <c r="F44" s="29"/>
      <c r="G44" s="24"/>
    </row>
    <row r="45" spans="1:11" ht="12.75" customHeight="1" thickBot="1" x14ac:dyDescent="0.3">
      <c r="A45" s="27"/>
      <c r="B45" s="30"/>
      <c r="C45" s="29"/>
      <c r="D45" s="29"/>
      <c r="E45" s="29"/>
      <c r="F45" s="29"/>
      <c r="G45" s="24"/>
    </row>
    <row r="46" spans="1:11" ht="12" customHeight="1" x14ac:dyDescent="0.25">
      <c r="A46" s="27"/>
      <c r="B46" s="42" t="s">
        <v>48</v>
      </c>
      <c r="C46" s="43"/>
      <c r="D46" s="43"/>
      <c r="E46" s="43"/>
      <c r="F46" s="44"/>
      <c r="G46" s="24"/>
    </row>
    <row r="47" spans="1:11" ht="12" customHeight="1" x14ac:dyDescent="0.25">
      <c r="A47" s="27"/>
      <c r="B47" s="45" t="s">
        <v>49</v>
      </c>
      <c r="C47" s="26"/>
      <c r="D47" s="26"/>
      <c r="E47" s="26"/>
      <c r="F47" s="46"/>
      <c r="G47" s="24"/>
    </row>
    <row r="48" spans="1:11" ht="12" customHeight="1" x14ac:dyDescent="0.25">
      <c r="A48" s="27"/>
      <c r="B48" s="45" t="s">
        <v>50</v>
      </c>
      <c r="C48" s="26"/>
      <c r="D48" s="26"/>
      <c r="E48" s="26"/>
      <c r="F48" s="46"/>
      <c r="G48" s="24"/>
    </row>
    <row r="49" spans="1:7" ht="12" customHeight="1" x14ac:dyDescent="0.25">
      <c r="A49" s="27"/>
      <c r="B49" s="45" t="s">
        <v>51</v>
      </c>
      <c r="C49" s="26"/>
      <c r="D49" s="26"/>
      <c r="E49" s="26"/>
      <c r="F49" s="46"/>
      <c r="G49" s="24"/>
    </row>
    <row r="50" spans="1:7" ht="12" customHeight="1" x14ac:dyDescent="0.25">
      <c r="A50" s="27"/>
      <c r="B50" s="45" t="s">
        <v>52</v>
      </c>
      <c r="C50" s="26"/>
      <c r="D50" s="26"/>
      <c r="E50" s="26"/>
      <c r="F50" s="46"/>
      <c r="G50" s="24"/>
    </row>
    <row r="51" spans="1:7" ht="12" customHeight="1" x14ac:dyDescent="0.25">
      <c r="A51" s="27"/>
      <c r="B51" s="45" t="s">
        <v>53</v>
      </c>
      <c r="C51" s="26"/>
      <c r="D51" s="26"/>
      <c r="E51" s="26"/>
      <c r="F51" s="46"/>
      <c r="G51" s="24"/>
    </row>
    <row r="52" spans="1:7" ht="12.75" customHeight="1" thickBot="1" x14ac:dyDescent="0.3">
      <c r="A52" s="27"/>
      <c r="B52" s="47" t="s">
        <v>54</v>
      </c>
      <c r="C52" s="48"/>
      <c r="D52" s="48"/>
      <c r="E52" s="48"/>
      <c r="F52" s="49"/>
      <c r="G52" s="24"/>
    </row>
    <row r="53" spans="1:7" ht="12.75" customHeight="1" x14ac:dyDescent="0.25">
      <c r="A53" s="27"/>
      <c r="B53" s="40"/>
      <c r="C53" s="26"/>
      <c r="D53" s="26"/>
      <c r="E53" s="26"/>
      <c r="F53" s="26"/>
      <c r="G53" s="24"/>
    </row>
    <row r="54" spans="1:7" ht="15" customHeight="1" thickBot="1" x14ac:dyDescent="0.3">
      <c r="A54" s="27"/>
      <c r="B54" s="138" t="s">
        <v>55</v>
      </c>
      <c r="C54" s="139"/>
      <c r="D54" s="39"/>
      <c r="E54" s="18"/>
      <c r="F54" s="18"/>
      <c r="G54" s="24"/>
    </row>
    <row r="55" spans="1:7" ht="12" customHeight="1" x14ac:dyDescent="0.25">
      <c r="A55" s="27"/>
      <c r="B55" s="32" t="s">
        <v>56</v>
      </c>
      <c r="C55" s="19" t="s">
        <v>73</v>
      </c>
      <c r="D55" s="33" t="s">
        <v>57</v>
      </c>
      <c r="E55" s="18"/>
      <c r="F55" s="18"/>
      <c r="G55" s="24"/>
    </row>
    <row r="56" spans="1:7" ht="12" customHeight="1" x14ac:dyDescent="0.25">
      <c r="A56" s="27"/>
      <c r="B56" s="34" t="s">
        <v>58</v>
      </c>
      <c r="C56" s="20">
        <f>G23</f>
        <v>80000</v>
      </c>
      <c r="D56" s="35">
        <f>(C56/C62)</f>
        <v>8.5958450693480556E-2</v>
      </c>
      <c r="E56" s="18"/>
      <c r="F56" s="18"/>
      <c r="G56" s="24"/>
    </row>
    <row r="57" spans="1:7" ht="12" customHeight="1" x14ac:dyDescent="0.25">
      <c r="A57" s="27"/>
      <c r="B57" s="34" t="s">
        <v>59</v>
      </c>
      <c r="C57" s="20">
        <f>G28</f>
        <v>50000</v>
      </c>
      <c r="D57" s="35">
        <v>0</v>
      </c>
      <c r="E57" s="18"/>
      <c r="F57" s="18"/>
      <c r="G57" s="24"/>
    </row>
    <row r="58" spans="1:7" ht="12" customHeight="1" x14ac:dyDescent="0.25">
      <c r="A58" s="27"/>
      <c r="B58" s="34" t="s">
        <v>60</v>
      </c>
      <c r="C58" s="20">
        <f>G29</f>
        <v>0</v>
      </c>
      <c r="D58" s="35">
        <f>(C58/C62)</f>
        <v>0</v>
      </c>
      <c r="E58" s="18"/>
      <c r="F58" s="18"/>
      <c r="G58" s="24"/>
    </row>
    <row r="59" spans="1:7" ht="12" customHeight="1" x14ac:dyDescent="0.25">
      <c r="A59" s="27"/>
      <c r="B59" s="34" t="s">
        <v>33</v>
      </c>
      <c r="C59" s="20">
        <f>G36</f>
        <v>756364</v>
      </c>
      <c r="D59" s="35">
        <f>(C59/C62)</f>
        <v>0.81269847000404649</v>
      </c>
      <c r="E59" s="18"/>
      <c r="F59" s="18"/>
      <c r="G59" s="24"/>
    </row>
    <row r="60" spans="1:7" ht="12" customHeight="1" x14ac:dyDescent="0.25">
      <c r="A60" s="27"/>
      <c r="B60" s="34" t="s">
        <v>61</v>
      </c>
      <c r="C60" s="21">
        <f>G37</f>
        <v>0</v>
      </c>
      <c r="D60" s="35">
        <f>(C60/C62)</f>
        <v>0</v>
      </c>
      <c r="E60" s="23"/>
      <c r="F60" s="23"/>
      <c r="G60" s="24"/>
    </row>
    <row r="61" spans="1:7" ht="12" customHeight="1" x14ac:dyDescent="0.25">
      <c r="A61" s="27"/>
      <c r="B61" s="34" t="s">
        <v>62</v>
      </c>
      <c r="C61" s="21">
        <f>G40</f>
        <v>44318.200000000004</v>
      </c>
      <c r="D61" s="35">
        <f>(C61/C62)</f>
        <v>4.7619047619047623E-2</v>
      </c>
      <c r="E61" s="23"/>
      <c r="F61" s="23"/>
      <c r="G61" s="24"/>
    </row>
    <row r="62" spans="1:7" ht="12.75" customHeight="1" thickBot="1" x14ac:dyDescent="0.3">
      <c r="A62" s="27"/>
      <c r="B62" s="36" t="s">
        <v>63</v>
      </c>
      <c r="C62" s="37">
        <f>SUM(C56:C61)</f>
        <v>930682.2</v>
      </c>
      <c r="D62" s="38">
        <f>SUM(D56:D61)</f>
        <v>0.94627596831657468</v>
      </c>
      <c r="E62" s="23"/>
      <c r="F62" s="23"/>
      <c r="G62" s="24"/>
    </row>
    <row r="63" spans="1:7" ht="12" customHeight="1" x14ac:dyDescent="0.25">
      <c r="A63" s="27"/>
      <c r="B63" s="30"/>
      <c r="C63" s="29"/>
      <c r="D63" s="29"/>
      <c r="E63" s="29"/>
      <c r="F63" s="29"/>
      <c r="G63" s="24"/>
    </row>
    <row r="64" spans="1:7" ht="12.75" customHeight="1" x14ac:dyDescent="0.25">
      <c r="A64" s="27"/>
      <c r="B64" s="31"/>
      <c r="C64" s="29"/>
      <c r="D64" s="29"/>
      <c r="E64" s="29"/>
      <c r="F64" s="29"/>
      <c r="G64" s="24"/>
    </row>
    <row r="65" spans="1:7" ht="12" customHeight="1" thickBot="1" x14ac:dyDescent="0.3">
      <c r="A65" s="17"/>
      <c r="B65" s="51"/>
      <c r="C65" s="52" t="s">
        <v>64</v>
      </c>
      <c r="D65" s="53"/>
      <c r="E65" s="54"/>
      <c r="F65" s="22"/>
      <c r="G65" s="24"/>
    </row>
    <row r="66" spans="1:7" ht="12" customHeight="1" x14ac:dyDescent="0.25">
      <c r="A66" s="27"/>
      <c r="B66" s="55" t="s">
        <v>65</v>
      </c>
      <c r="C66" s="56">
        <v>18</v>
      </c>
      <c r="D66" s="56">
        <v>20</v>
      </c>
      <c r="E66" s="57">
        <v>22</v>
      </c>
      <c r="F66" s="50"/>
      <c r="G66" s="25"/>
    </row>
    <row r="67" spans="1:7" ht="12.75" customHeight="1" thickBot="1" x14ac:dyDescent="0.3">
      <c r="A67" s="27"/>
      <c r="B67" s="36" t="s">
        <v>66</v>
      </c>
      <c r="C67" s="37">
        <f>(G41/C66)</f>
        <v>51704.566666666666</v>
      </c>
      <c r="D67" s="37">
        <f>(G41/D66)</f>
        <v>46534.11</v>
      </c>
      <c r="E67" s="58">
        <f>(G41/E66)</f>
        <v>42303.736363636359</v>
      </c>
      <c r="F67" s="50"/>
      <c r="G67" s="25"/>
    </row>
    <row r="68" spans="1:7" ht="15.6" customHeight="1" x14ac:dyDescent="0.25">
      <c r="A68" s="27"/>
      <c r="B68" s="41" t="s">
        <v>67</v>
      </c>
      <c r="C68" s="26"/>
      <c r="D68" s="26"/>
      <c r="E68" s="26"/>
      <c r="F68" s="26"/>
      <c r="G68" s="26"/>
    </row>
  </sheetData>
  <mergeCells count="8">
    <mergeCell ref="B54:C5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6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cp:lastPrinted>2023-01-13T18:29:23Z</cp:lastPrinted>
  <dcterms:created xsi:type="dcterms:W3CDTF">2020-11-27T12:49:26Z</dcterms:created>
  <dcterms:modified xsi:type="dcterms:W3CDTF">2023-04-19T13:32:32Z</dcterms:modified>
  <cp:category/>
  <cp:contentStatus/>
</cp:coreProperties>
</file>