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 PEDRO HADY\Desktop\fichas tecnicas 2023\"/>
    </mc:Choice>
  </mc:AlternateContent>
  <bookViews>
    <workbookView xWindow="0" yWindow="0" windowWidth="20490" windowHeight="7665"/>
  </bookViews>
  <sheets>
    <sheet name="cerdos" sheetId="1" r:id="rId1"/>
  </sheets>
  <calcPr calcId="162913"/>
</workbook>
</file>

<file path=xl/calcChain.xml><?xml version="1.0" encoding="utf-8"?>
<calcChain xmlns="http://schemas.openxmlformats.org/spreadsheetml/2006/main">
  <c r="G39" i="1" l="1"/>
  <c r="G38" i="1"/>
  <c r="G27" i="1"/>
  <c r="G22" i="1"/>
  <c r="G21" i="1"/>
  <c r="G12" i="1"/>
  <c r="G50" i="1" s="1"/>
  <c r="G28" i="1"/>
  <c r="C65" i="1" s="1"/>
  <c r="G45" i="1"/>
  <c r="C68" i="1" s="1"/>
  <c r="G23" i="1"/>
  <c r="G33" i="1"/>
  <c r="C66" i="1" s="1"/>
  <c r="G40" i="1" l="1"/>
  <c r="C67" i="1" s="1"/>
  <c r="G47" i="1"/>
  <c r="G48" i="1" s="1"/>
  <c r="C69" i="1" s="1"/>
  <c r="C70" i="1" s="1"/>
  <c r="D66" i="1" s="1"/>
  <c r="C64" i="1"/>
  <c r="G49" i="1" l="1"/>
  <c r="D75" i="1"/>
  <c r="E75" i="1"/>
  <c r="C75" i="1"/>
  <c r="D69" i="1"/>
  <c r="D67" i="1"/>
  <c r="G51" i="1"/>
  <c r="D64" i="1"/>
  <c r="D68" i="1"/>
  <c r="D70" i="1" l="1"/>
</calcChain>
</file>

<file path=xl/sharedStrings.xml><?xml version="1.0" encoding="utf-8"?>
<sst xmlns="http://schemas.openxmlformats.org/spreadsheetml/2006/main" count="109" uniqueCount="83">
  <si>
    <t>RUBRO O CULTIVO</t>
  </si>
  <si>
    <t>CERDOS</t>
  </si>
  <si>
    <t>RENDIMIENTO(lechones/madre)</t>
  </si>
  <si>
    <t>VARIEDAD</t>
  </si>
  <si>
    <t>CRIOLLOS</t>
  </si>
  <si>
    <t>FECHA ESTIMADA  PRECIO VENTA</t>
  </si>
  <si>
    <t>NIVEL TECNOLÓGICO</t>
  </si>
  <si>
    <t>MEDIA</t>
  </si>
  <si>
    <t>PRECIO ESPERADO ($/Lechon)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</si>
  <si>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</si>
  <si>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</si>
  <si>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</si>
  <si>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</si>
  <si>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</si>
  <si>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</si>
  <si>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</t>
  </si>
  <si>
    <t>COMUNA/LOCALIDAD</t>
  </si>
  <si>
    <t>TODAS</t>
  </si>
  <si>
    <t>FECHA DE COSECHA</t>
  </si>
  <si>
    <t>MAYO - SEPTIEMBRE</t>
  </si>
  <si>
    <t>FECHA PRECIO INSUMOS</t>
  </si>
  <si>
    <t>CONTINGENCIA</t>
  </si>
  <si>
    <t>SEQUÍA</t>
  </si>
  <si>
    <t>COSTOS DIRECTOS DE PRODUCCIÓN POR HEMBRA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</si>
  <si>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</si>
  <si>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</si>
  <si>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</si>
  <si>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</si>
  <si>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</si>
  <si>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</si>
  <si>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</si>
  <si>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</si>
  <si>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JH</t>
  </si>
  <si>
    <t>anual</t>
  </si>
  <si>
    <t>Manejo madre</t>
  </si>
  <si>
    <t>Subtotal Jornadas Hombre</t>
  </si>
  <si>
    <t>JORNADAS ANIMAL</t>
  </si>
  <si>
    <t>Monta</t>
  </si>
  <si>
    <t>JA</t>
  </si>
  <si>
    <t>Abril - Sept.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</si>
  <si>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</si>
  <si>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</si>
  <si>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</si>
  <si>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</si>
  <si>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</si>
  <si>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</si>
  <si>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</si>
  <si>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ALIMENTACIÓN</t>
  </si>
  <si>
    <t>Madre Casero</t>
  </si>
  <si>
    <t>kg</t>
  </si>
  <si>
    <t>Anual</t>
  </si>
  <si>
    <t>Lechones Inicial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</si>
  <si>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</si>
  <si>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</si>
  <si>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</si>
  <si>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</si>
  <si>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</si>
  <si>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</si>
  <si>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</si>
  <si>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</si>
  <si>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</si>
  <si>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</si>
  <si>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</si>
  <si>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</si>
  <si>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</si>
  <si>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</si>
  <si>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</si>
  <si>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</si>
  <si>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</si>
  <si>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</si>
  <si>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</si>
  <si>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</si>
  <si>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</si>
  <si>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</si>
  <si>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</si>
  <si>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</si>
  <si>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</si>
  <si>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</si>
  <si>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($/lechon)</t>
  </si>
  <si>
    <t>Rendimiento (lechon/madre)</t>
  </si>
  <si>
    <t>Costo unitario ($/und) (*)</t>
  </si>
  <si>
    <t>(*): Este valor representa el valor mìnimo de venta del producto</t>
  </si>
  <si>
    <t>Mayo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</si>
</sst>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color theme="1"/>
      <name val="Helvetica Neue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164" fontId="19" fillId="0" borderId="0" applyFont="0" applyFill="0" applyBorder="0" applyAlignment="0" applyProtection="0"/>
    <xf numFmtId="0" fontId="23" fillId="0" borderId="22"/>
  </cellStyleXfs>
  <cellXfs count="16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20" fillId="10" borderId="56" xfId="0" applyFont="1" applyFill="1" applyBorder="1" applyAlignment="1">
      <alignment horizontal="right" vertical="center"/>
    </xf>
    <xf numFmtId="0" fontId="20" fillId="10" borderId="56" xfId="0" applyFont="1" applyFill="1" applyBorder="1" applyAlignment="1">
      <alignment horizontal="right" vertical="center" wrapText="1"/>
    </xf>
    <xf numFmtId="17" fontId="20" fillId="0" borderId="56" xfId="0" applyNumberFormat="1" applyFont="1" applyBorder="1" applyAlignment="1">
      <alignment horizontal="right" vertical="center"/>
    </xf>
    <xf numFmtId="3" fontId="20" fillId="10" borderId="56" xfId="0" applyNumberFormat="1" applyFont="1" applyFill="1" applyBorder="1" applyAlignment="1">
      <alignment horizontal="right" vertical="center"/>
    </xf>
    <xf numFmtId="0" fontId="20" fillId="0" borderId="56" xfId="0" applyFont="1" applyBorder="1" applyAlignment="1">
      <alignment horizontal="right" vertical="center"/>
    </xf>
    <xf numFmtId="17" fontId="20" fillId="10" borderId="56" xfId="0" applyNumberFormat="1" applyFont="1" applyFill="1" applyBorder="1" applyAlignment="1">
      <alignment horizontal="right" vertical="center" wrapText="1"/>
    </xf>
    <xf numFmtId="0" fontId="20" fillId="0" borderId="56" xfId="0" applyFont="1" applyBorder="1" applyAlignment="1">
      <alignment horizontal="left" vertical="center"/>
    </xf>
    <xf numFmtId="0" fontId="20" fillId="0" borderId="56" xfId="0" applyFont="1" applyBorder="1" applyAlignment="1">
      <alignment horizontal="center" vertical="center"/>
    </xf>
    <xf numFmtId="0" fontId="20" fillId="10" borderId="56" xfId="0" applyFont="1" applyFill="1" applyBorder="1" applyAlignment="1">
      <alignment horizontal="center" vertical="center"/>
    </xf>
    <xf numFmtId="3" fontId="20" fillId="0" borderId="56" xfId="0" applyNumberFormat="1" applyFont="1" applyBorder="1" applyAlignment="1">
      <alignment horizontal="center" vertical="center"/>
    </xf>
    <xf numFmtId="3" fontId="21" fillId="0" borderId="56" xfId="0" applyNumberFormat="1" applyFont="1" applyBorder="1" applyAlignment="1">
      <alignment vertical="center"/>
    </xf>
    <xf numFmtId="0" fontId="20" fillId="0" borderId="56" xfId="0" applyFont="1" applyBorder="1" applyAlignment="1">
      <alignment horizontal="left" vertical="center" wrapText="1"/>
    </xf>
    <xf numFmtId="0" fontId="21" fillId="0" borderId="56" xfId="0" applyFont="1" applyFill="1" applyBorder="1" applyAlignment="1">
      <alignment horizontal="left" vertical="center"/>
    </xf>
    <xf numFmtId="0" fontId="21" fillId="0" borderId="56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/>
    </xf>
    <xf numFmtId="3" fontId="21" fillId="0" borderId="56" xfId="0" applyNumberFormat="1" applyFont="1" applyFill="1" applyBorder="1" applyAlignment="1">
      <alignment horizontal="center" vertical="center" wrapText="1"/>
    </xf>
    <xf numFmtId="0" fontId="22" fillId="10" borderId="56" xfId="0" applyFont="1" applyFill="1" applyBorder="1" applyAlignment="1">
      <alignment vertical="center"/>
    </xf>
    <xf numFmtId="0" fontId="20" fillId="0" borderId="56" xfId="2" applyFont="1" applyBorder="1" applyAlignment="1">
      <alignment horizontal="center" vertical="center"/>
    </xf>
    <xf numFmtId="0" fontId="21" fillId="0" borderId="56" xfId="2" applyFont="1" applyBorder="1" applyAlignment="1">
      <alignment horizontal="center" vertical="center"/>
    </xf>
    <xf numFmtId="3" fontId="21" fillId="0" borderId="56" xfId="1" applyNumberFormat="1" applyFont="1" applyBorder="1" applyAlignment="1">
      <alignment horizontal="center" vertical="center"/>
    </xf>
    <xf numFmtId="0" fontId="20" fillId="0" borderId="56" xfId="2" applyFont="1" applyBorder="1" applyAlignment="1">
      <alignment vertical="center"/>
    </xf>
    <xf numFmtId="0" fontId="20" fillId="10" borderId="56" xfId="2" applyFont="1" applyFill="1" applyBorder="1" applyAlignment="1">
      <alignment vertical="center"/>
    </xf>
    <xf numFmtId="0" fontId="20" fillId="10" borderId="56" xfId="2" applyFont="1" applyFill="1" applyBorder="1" applyAlignment="1">
      <alignment horizontal="center" vertical="center"/>
    </xf>
    <xf numFmtId="0" fontId="21" fillId="10" borderId="56" xfId="2" applyFont="1" applyFill="1" applyBorder="1" applyAlignment="1">
      <alignment horizontal="center" vertical="center"/>
    </xf>
    <xf numFmtId="3" fontId="21" fillId="10" borderId="56" xfId="1" applyNumberFormat="1" applyFont="1" applyFill="1" applyBorder="1" applyAlignment="1">
      <alignment horizontal="center" vertic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6"/>
  <sheetViews>
    <sheetView showGridLines="0" tabSelected="1" topLeftCell="A4" zoomScale="140" zoomScaleNormal="140" workbookViewId="0">
      <selection activeCell="C15" sqref="C15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28515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5" t="s">
        <v>1</v>
      </c>
      <c r="D9" s="7"/>
      <c r="E9" s="154" t="s">
        <v>2</v>
      </c>
      <c r="F9" s="155"/>
      <c r="G9" s="128">
        <v>16</v>
      </c>
    </row>
    <row r="10" spans="1:7" ht="38.25" customHeight="1">
      <c r="A10" s="5"/>
      <c r="B10" s="8" t="s">
        <v>3</v>
      </c>
      <c r="C10" s="125" t="s">
        <v>4</v>
      </c>
      <c r="D10" s="9"/>
      <c r="E10" s="152" t="s">
        <v>5</v>
      </c>
      <c r="F10" s="153"/>
      <c r="G10" s="130" t="s">
        <v>82</v>
      </c>
    </row>
    <row r="11" spans="1:7" ht="18" customHeight="1">
      <c r="A11" s="5"/>
      <c r="B11" s="8" t="s">
        <v>6</v>
      </c>
      <c r="C11" s="125" t="s">
        <v>7</v>
      </c>
      <c r="D11" s="9"/>
      <c r="E11" s="152" t="s">
        <v>8</v>
      </c>
      <c r="F11" s="153"/>
      <c r="G11" s="128">
        <v>80000</v>
      </c>
    </row>
    <row r="12" spans="1:7" ht="11.25" customHeight="1">
      <c r="A12" s="5"/>
      <c r="B12" s="8" t="s">
        <v>9</v>
      </c>
      <c r="C12" s="125" t="s">
        <v>10</v>
      </c>
      <c r="D12" s="9"/>
      <c r="E12" s="12" t="s">
        <v>11</v>
      </c>
      <c r="F12" s="13"/>
      <c r="G12" s="128">
        <f>G9*G11*1.19</f>
        <v>1523200</v>
      </c>
    </row>
    <row r="13" spans="1:7" ht="11.25" customHeight="1">
      <c r="A13" s="5"/>
      <c r="B13" s="8" t="s">
        <v>12</v>
      </c>
      <c r="C13" s="125" t="s">
        <v>13</v>
      </c>
      <c r="D13" s="9"/>
      <c r="E13" s="152" t="s">
        <v>14</v>
      </c>
      <c r="F13" s="153"/>
      <c r="G13" s="125" t="s">
        <v>15</v>
      </c>
    </row>
    <row r="14" spans="1:7" ht="31.5" customHeight="1">
      <c r="A14" s="5"/>
      <c r="B14" s="8" t="s">
        <v>16</v>
      </c>
      <c r="C14" s="126" t="s">
        <v>17</v>
      </c>
      <c r="D14" s="9"/>
      <c r="E14" s="152" t="s">
        <v>18</v>
      </c>
      <c r="F14" s="153"/>
      <c r="G14" s="130" t="s">
        <v>19</v>
      </c>
    </row>
    <row r="15" spans="1:7" ht="25.5" customHeight="1">
      <c r="A15" s="5"/>
      <c r="B15" s="8" t="s">
        <v>20</v>
      </c>
      <c r="C15" s="127">
        <v>44986</v>
      </c>
      <c r="D15" s="9"/>
      <c r="E15" s="156" t="s">
        <v>21</v>
      </c>
      <c r="F15" s="157"/>
      <c r="G15" s="129" t="s">
        <v>22</v>
      </c>
    </row>
    <row r="16" spans="1:7" ht="12" customHeight="1">
      <c r="A16" s="2"/>
      <c r="B16" s="15"/>
      <c r="C16" s="16"/>
      <c r="D16" s="17"/>
      <c r="E16" s="18"/>
      <c r="F16" s="18"/>
      <c r="G16" s="19"/>
    </row>
    <row r="17" spans="1:7" ht="12" customHeight="1">
      <c r="A17" s="20"/>
      <c r="B17" s="158" t="s">
        <v>23</v>
      </c>
      <c r="C17" s="159"/>
      <c r="D17" s="159"/>
      <c r="E17" s="159"/>
      <c r="F17" s="159"/>
      <c r="G17" s="159"/>
    </row>
    <row r="18" spans="1:7" ht="12" customHeight="1">
      <c r="A18" s="2"/>
      <c r="B18" s="21"/>
      <c r="C18" s="22"/>
      <c r="D18" s="22"/>
      <c r="E18" s="22"/>
      <c r="F18" s="23"/>
      <c r="G18" s="23"/>
    </row>
    <row r="19" spans="1:7" ht="12" customHeight="1">
      <c r="A19" s="5"/>
      <c r="B19" s="24" t="s">
        <v>24</v>
      </c>
      <c r="C19" s="25"/>
      <c r="D19" s="26"/>
      <c r="E19" s="26"/>
      <c r="F19" s="26"/>
      <c r="G19" s="26"/>
    </row>
    <row r="20" spans="1:7" ht="24" customHeight="1">
      <c r="A20" s="20"/>
      <c r="B20" s="27" t="s">
        <v>25</v>
      </c>
      <c r="C20" s="27" t="s">
        <v>26</v>
      </c>
      <c r="D20" s="27" t="s">
        <v>27</v>
      </c>
      <c r="E20" s="27" t="s">
        <v>28</v>
      </c>
      <c r="F20" s="27" t="s">
        <v>29</v>
      </c>
      <c r="G20" s="27" t="s">
        <v>30</v>
      </c>
    </row>
    <row r="21" spans="1:7" ht="12.75" customHeight="1">
      <c r="A21" s="20"/>
      <c r="B21" s="131" t="s">
        <v>31</v>
      </c>
      <c r="C21" s="132" t="s">
        <v>32</v>
      </c>
      <c r="D21" s="132">
        <v>2</v>
      </c>
      <c r="E21" s="133" t="s">
        <v>33</v>
      </c>
      <c r="F21" s="134">
        <v>35000</v>
      </c>
      <c r="G21" s="135">
        <f>F21*D21</f>
        <v>70000</v>
      </c>
    </row>
    <row r="22" spans="1:7" ht="25.5" customHeight="1">
      <c r="A22" s="20"/>
      <c r="B22" s="136" t="s">
        <v>34</v>
      </c>
      <c r="C22" s="132" t="s">
        <v>32</v>
      </c>
      <c r="D22" s="132">
        <v>2</v>
      </c>
      <c r="E22" s="133" t="s">
        <v>33</v>
      </c>
      <c r="F22" s="134">
        <v>25000</v>
      </c>
      <c r="G22" s="135">
        <f>F22*D22</f>
        <v>50000</v>
      </c>
    </row>
    <row r="23" spans="1:7" ht="12.75" customHeight="1">
      <c r="A23" s="20"/>
      <c r="B23" s="30" t="s">
        <v>35</v>
      </c>
      <c r="C23" s="31"/>
      <c r="D23" s="31"/>
      <c r="E23" s="31"/>
      <c r="F23" s="32"/>
      <c r="G23" s="33">
        <f>SUM(G21:G22)</f>
        <v>120000</v>
      </c>
    </row>
    <row r="24" spans="1:7" ht="12" customHeight="1">
      <c r="A24" s="2"/>
      <c r="B24" s="21"/>
      <c r="C24" s="23"/>
      <c r="D24" s="23"/>
      <c r="E24" s="23"/>
      <c r="F24" s="34"/>
      <c r="G24" s="34"/>
    </row>
    <row r="25" spans="1:7" ht="12" customHeight="1">
      <c r="A25" s="5"/>
      <c r="B25" s="35" t="s">
        <v>36</v>
      </c>
      <c r="C25" s="36"/>
      <c r="D25" s="37"/>
      <c r="E25" s="37"/>
      <c r="F25" s="38"/>
      <c r="G25" s="38"/>
    </row>
    <row r="26" spans="1:7" ht="24" customHeight="1">
      <c r="A26" s="5"/>
      <c r="B26" s="39" t="s">
        <v>25</v>
      </c>
      <c r="C26" s="40" t="s">
        <v>26</v>
      </c>
      <c r="D26" s="40" t="s">
        <v>27</v>
      </c>
      <c r="E26" s="39" t="s">
        <v>28</v>
      </c>
      <c r="F26" s="40" t="s">
        <v>29</v>
      </c>
      <c r="G26" s="39" t="s">
        <v>30</v>
      </c>
    </row>
    <row r="27" spans="1:7" ht="12" customHeight="1">
      <c r="A27" s="5"/>
      <c r="B27" s="137" t="s">
        <v>37</v>
      </c>
      <c r="C27" s="138" t="s">
        <v>38</v>
      </c>
      <c r="D27" s="138">
        <v>2</v>
      </c>
      <c r="E27" s="139" t="s">
        <v>39</v>
      </c>
      <c r="F27" s="140">
        <v>25000</v>
      </c>
      <c r="G27" s="123">
        <f>F27*D27</f>
        <v>50000</v>
      </c>
    </row>
    <row r="28" spans="1:7" ht="12" customHeight="1">
      <c r="A28" s="5"/>
      <c r="B28" s="41" t="s">
        <v>40</v>
      </c>
      <c r="C28" s="42"/>
      <c r="D28" s="42"/>
      <c r="E28" s="42"/>
      <c r="F28" s="43"/>
      <c r="G28" s="124">
        <f>SUM(G27)</f>
        <v>50000</v>
      </c>
    </row>
    <row r="29" spans="1:7" ht="12" customHeight="1">
      <c r="A29" s="2"/>
      <c r="B29" s="44"/>
      <c r="C29" s="45"/>
      <c r="D29" s="45"/>
      <c r="E29" s="45"/>
      <c r="F29" s="46"/>
      <c r="G29" s="46"/>
    </row>
    <row r="30" spans="1:7" ht="12" customHeight="1">
      <c r="A30" s="5"/>
      <c r="B30" s="35" t="s">
        <v>41</v>
      </c>
      <c r="C30" s="36"/>
      <c r="D30" s="37"/>
      <c r="E30" s="37"/>
      <c r="F30" s="38"/>
      <c r="G30" s="38"/>
    </row>
    <row r="31" spans="1:7" ht="24" customHeight="1">
      <c r="A31" s="5"/>
      <c r="B31" s="47" t="s">
        <v>25</v>
      </c>
      <c r="C31" s="47" t="s">
        <v>26</v>
      </c>
      <c r="D31" s="47" t="s">
        <v>27</v>
      </c>
      <c r="E31" s="47" t="s">
        <v>28</v>
      </c>
      <c r="F31" s="48" t="s">
        <v>29</v>
      </c>
      <c r="G31" s="47" t="s">
        <v>30</v>
      </c>
    </row>
    <row r="32" spans="1:7" ht="12.75" customHeight="1">
      <c r="A32" s="20"/>
      <c r="B32" s="10"/>
      <c r="C32" s="28"/>
      <c r="D32" s="29"/>
      <c r="E32" s="11"/>
      <c r="F32" s="14"/>
      <c r="G32" s="14"/>
    </row>
    <row r="33" spans="1:11" ht="12.75" customHeight="1">
      <c r="A33" s="5"/>
      <c r="B33" s="49" t="s">
        <v>42</v>
      </c>
      <c r="C33" s="50"/>
      <c r="D33" s="50"/>
      <c r="E33" s="50"/>
      <c r="F33" s="51"/>
      <c r="G33" s="52">
        <f>SUM(G32:G32)</f>
        <v>0</v>
      </c>
    </row>
    <row r="34" spans="1:11" ht="12" customHeight="1">
      <c r="A34" s="2"/>
      <c r="B34" s="44"/>
      <c r="C34" s="45"/>
      <c r="D34" s="45"/>
      <c r="E34" s="45"/>
      <c r="F34" s="46"/>
      <c r="G34" s="46"/>
    </row>
    <row r="35" spans="1:11" ht="12" customHeight="1">
      <c r="A35" s="5"/>
      <c r="B35" s="35" t="s">
        <v>43</v>
      </c>
      <c r="C35" s="36"/>
      <c r="D35" s="37"/>
      <c r="E35" s="37"/>
      <c r="F35" s="38"/>
      <c r="G35" s="38"/>
    </row>
    <row r="36" spans="1:11" ht="24" customHeight="1">
      <c r="A36" s="5"/>
      <c r="B36" s="48" t="s">
        <v>44</v>
      </c>
      <c r="C36" s="48" t="s">
        <v>45</v>
      </c>
      <c r="D36" s="48" t="s">
        <v>46</v>
      </c>
      <c r="E36" s="48" t="s">
        <v>28</v>
      </c>
      <c r="F36" s="48" t="s">
        <v>29</v>
      </c>
      <c r="G36" s="48" t="s">
        <v>30</v>
      </c>
      <c r="K36" s="122"/>
    </row>
    <row r="37" spans="1:11" ht="12.75" customHeight="1">
      <c r="A37" s="20"/>
      <c r="B37" s="141" t="s">
        <v>47</v>
      </c>
      <c r="C37" s="142"/>
      <c r="D37" s="143"/>
      <c r="E37" s="142"/>
      <c r="F37" s="144"/>
      <c r="G37" s="53"/>
      <c r="K37" s="122"/>
    </row>
    <row r="38" spans="1:11" ht="12.75" customHeight="1">
      <c r="A38" s="20"/>
      <c r="B38" s="145" t="s">
        <v>48</v>
      </c>
      <c r="C38" s="142" t="s">
        <v>49</v>
      </c>
      <c r="D38" s="143">
        <v>730</v>
      </c>
      <c r="E38" s="142" t="s">
        <v>50</v>
      </c>
      <c r="F38" s="144">
        <v>550</v>
      </c>
      <c r="G38" s="55">
        <f>(D38*F38)*1.19</f>
        <v>477785</v>
      </c>
    </row>
    <row r="39" spans="1:11" ht="12.75" customHeight="1">
      <c r="A39" s="20"/>
      <c r="B39" s="146" t="s">
        <v>51</v>
      </c>
      <c r="C39" s="147" t="s">
        <v>49</v>
      </c>
      <c r="D39" s="148">
        <v>300</v>
      </c>
      <c r="E39" s="147" t="s">
        <v>50</v>
      </c>
      <c r="F39" s="149">
        <v>550</v>
      </c>
      <c r="G39" s="55">
        <f>(D39*F39)*1.19</f>
        <v>196350</v>
      </c>
    </row>
    <row r="40" spans="1:11" ht="13.5" customHeight="1">
      <c r="A40" s="5"/>
      <c r="B40" s="56" t="s">
        <v>52</v>
      </c>
      <c r="C40" s="57"/>
      <c r="D40" s="57"/>
      <c r="E40" s="57"/>
      <c r="F40" s="58"/>
      <c r="G40" s="59">
        <f>SUM(G37:G39)</f>
        <v>674135</v>
      </c>
    </row>
    <row r="41" spans="1:11" ht="12" customHeight="1">
      <c r="A41" s="2"/>
      <c r="B41" s="44"/>
      <c r="C41" s="45"/>
      <c r="D41" s="45"/>
      <c r="E41" s="60"/>
      <c r="F41" s="46"/>
      <c r="G41" s="46"/>
    </row>
    <row r="42" spans="1:11" ht="12" customHeight="1">
      <c r="A42" s="5"/>
      <c r="B42" s="35" t="s">
        <v>53</v>
      </c>
      <c r="C42" s="36"/>
      <c r="D42" s="37"/>
      <c r="E42" s="37"/>
      <c r="F42" s="38"/>
      <c r="G42" s="38"/>
    </row>
    <row r="43" spans="1:11" ht="24" customHeight="1">
      <c r="A43" s="5"/>
      <c r="B43" s="47" t="s">
        <v>54</v>
      </c>
      <c r="C43" s="48" t="s">
        <v>45</v>
      </c>
      <c r="D43" s="48" t="s">
        <v>46</v>
      </c>
      <c r="E43" s="47" t="s">
        <v>28</v>
      </c>
      <c r="F43" s="48" t="s">
        <v>29</v>
      </c>
      <c r="G43" s="47" t="s">
        <v>30</v>
      </c>
    </row>
    <row r="44" spans="1:11" ht="12.75" customHeight="1">
      <c r="A44" s="20"/>
      <c r="B44" s="10"/>
      <c r="C44" s="54"/>
      <c r="D44" s="55"/>
      <c r="E44" s="28"/>
      <c r="F44" s="61"/>
      <c r="G44" s="55"/>
    </row>
    <row r="45" spans="1:11" ht="13.5" customHeight="1">
      <c r="A45" s="5"/>
      <c r="B45" s="62" t="s">
        <v>55</v>
      </c>
      <c r="C45" s="63"/>
      <c r="D45" s="63"/>
      <c r="E45" s="63"/>
      <c r="F45" s="64"/>
      <c r="G45" s="65">
        <f>SUM(G44)</f>
        <v>0</v>
      </c>
    </row>
    <row r="46" spans="1:11" ht="12" customHeight="1">
      <c r="A46" s="2"/>
      <c r="B46" s="81"/>
      <c r="C46" s="81"/>
      <c r="D46" s="81"/>
      <c r="E46" s="81"/>
      <c r="F46" s="82"/>
      <c r="G46" s="82"/>
    </row>
    <row r="47" spans="1:11" ht="12" customHeight="1">
      <c r="A47" s="78"/>
      <c r="B47" s="83" t="s">
        <v>56</v>
      </c>
      <c r="C47" s="84"/>
      <c r="D47" s="84"/>
      <c r="E47" s="84"/>
      <c r="F47" s="84"/>
      <c r="G47" s="85">
        <f>G23+G28+G33+G40+G45</f>
        <v>844135</v>
      </c>
    </row>
    <row r="48" spans="1:11" ht="12" customHeight="1">
      <c r="A48" s="78"/>
      <c r="B48" s="86" t="s">
        <v>57</v>
      </c>
      <c r="C48" s="67"/>
      <c r="D48" s="67"/>
      <c r="E48" s="67"/>
      <c r="F48" s="67"/>
      <c r="G48" s="87">
        <f>G47*0.05</f>
        <v>42206.75</v>
      </c>
    </row>
    <row r="49" spans="1:7" ht="12" customHeight="1">
      <c r="A49" s="78"/>
      <c r="B49" s="88" t="s">
        <v>58</v>
      </c>
      <c r="C49" s="66"/>
      <c r="D49" s="66"/>
      <c r="E49" s="66"/>
      <c r="F49" s="66"/>
      <c r="G49" s="89">
        <f>G48+G47</f>
        <v>886341.75</v>
      </c>
    </row>
    <row r="50" spans="1:7" ht="12" customHeight="1">
      <c r="A50" s="78"/>
      <c r="B50" s="86" t="s">
        <v>59</v>
      </c>
      <c r="C50" s="67"/>
      <c r="D50" s="67"/>
      <c r="E50" s="67"/>
      <c r="F50" s="67"/>
      <c r="G50" s="87">
        <f>G12</f>
        <v>1523200</v>
      </c>
    </row>
    <row r="51" spans="1:7" ht="12" customHeight="1">
      <c r="A51" s="78"/>
      <c r="B51" s="90" t="s">
        <v>60</v>
      </c>
      <c r="C51" s="91"/>
      <c r="D51" s="91"/>
      <c r="E51" s="91"/>
      <c r="F51" s="91"/>
      <c r="G51" s="92">
        <f>G50-G49</f>
        <v>636858.25</v>
      </c>
    </row>
    <row r="52" spans="1:7" ht="12" customHeight="1">
      <c r="A52" s="78"/>
      <c r="B52" s="79" t="s">
        <v>61</v>
      </c>
      <c r="C52" s="80"/>
      <c r="D52" s="80"/>
      <c r="E52" s="80"/>
      <c r="F52" s="80"/>
      <c r="G52" s="75"/>
    </row>
    <row r="53" spans="1:7" ht="12.75" customHeight="1" thickBot="1">
      <c r="A53" s="78"/>
      <c r="B53" s="93"/>
      <c r="C53" s="80"/>
      <c r="D53" s="80"/>
      <c r="E53" s="80"/>
      <c r="F53" s="80"/>
      <c r="G53" s="75"/>
    </row>
    <row r="54" spans="1:7" ht="12" customHeight="1">
      <c r="A54" s="78"/>
      <c r="B54" s="105" t="s">
        <v>62</v>
      </c>
      <c r="C54" s="106"/>
      <c r="D54" s="106"/>
      <c r="E54" s="106"/>
      <c r="F54" s="107"/>
      <c r="G54" s="75"/>
    </row>
    <row r="55" spans="1:7" ht="12" customHeight="1">
      <c r="A55" s="78"/>
      <c r="B55" s="108" t="s">
        <v>63</v>
      </c>
      <c r="C55" s="77"/>
      <c r="D55" s="77"/>
      <c r="E55" s="77"/>
      <c r="F55" s="109"/>
      <c r="G55" s="75"/>
    </row>
    <row r="56" spans="1:7" ht="12" customHeight="1">
      <c r="A56" s="78"/>
      <c r="B56" s="108" t="s">
        <v>64</v>
      </c>
      <c r="C56" s="77"/>
      <c r="D56" s="77"/>
      <c r="E56" s="77"/>
      <c r="F56" s="109"/>
      <c r="G56" s="75"/>
    </row>
    <row r="57" spans="1:7" ht="12" customHeight="1">
      <c r="A57" s="78"/>
      <c r="B57" s="108" t="s">
        <v>65</v>
      </c>
      <c r="C57" s="77"/>
      <c r="D57" s="77"/>
      <c r="E57" s="77"/>
      <c r="F57" s="109"/>
      <c r="G57" s="75"/>
    </row>
    <row r="58" spans="1:7" ht="12" customHeight="1">
      <c r="A58" s="78"/>
      <c r="B58" s="108" t="s">
        <v>66</v>
      </c>
      <c r="C58" s="77"/>
      <c r="D58" s="77"/>
      <c r="E58" s="77"/>
      <c r="F58" s="109"/>
      <c r="G58" s="75"/>
    </row>
    <row r="59" spans="1:7" ht="12" customHeight="1">
      <c r="A59" s="78"/>
      <c r="B59" s="108" t="s">
        <v>67</v>
      </c>
      <c r="C59" s="77"/>
      <c r="D59" s="77"/>
      <c r="E59" s="77"/>
      <c r="F59" s="109"/>
      <c r="G59" s="75"/>
    </row>
    <row r="60" spans="1:7" ht="12.75" customHeight="1" thickBot="1">
      <c r="A60" s="78"/>
      <c r="B60" s="110" t="s">
        <v>68</v>
      </c>
      <c r="C60" s="111"/>
      <c r="D60" s="111"/>
      <c r="E60" s="111"/>
      <c r="F60" s="112"/>
      <c r="G60" s="75"/>
    </row>
    <row r="61" spans="1:7" ht="12.75" customHeight="1">
      <c r="A61" s="78"/>
      <c r="B61" s="103"/>
      <c r="C61" s="77"/>
      <c r="D61" s="77"/>
      <c r="E61" s="77"/>
      <c r="F61" s="77"/>
      <c r="G61" s="75"/>
    </row>
    <row r="62" spans="1:7" ht="15" customHeight="1" thickBot="1">
      <c r="A62" s="78"/>
      <c r="B62" s="150" t="s">
        <v>69</v>
      </c>
      <c r="C62" s="151"/>
      <c r="D62" s="102"/>
      <c r="E62" s="69"/>
      <c r="F62" s="69"/>
      <c r="G62" s="75"/>
    </row>
    <row r="63" spans="1:7" ht="12" customHeight="1">
      <c r="A63" s="78"/>
      <c r="B63" s="95" t="s">
        <v>54</v>
      </c>
      <c r="C63" s="70" t="s">
        <v>70</v>
      </c>
      <c r="D63" s="96" t="s">
        <v>71</v>
      </c>
      <c r="E63" s="69"/>
      <c r="F63" s="69"/>
      <c r="G63" s="75"/>
    </row>
    <row r="64" spans="1:7" ht="12" customHeight="1">
      <c r="A64" s="78"/>
      <c r="B64" s="97" t="s">
        <v>72</v>
      </c>
      <c r="C64" s="71">
        <f>G23</f>
        <v>120000</v>
      </c>
      <c r="D64" s="98">
        <f>(C64/C70)</f>
        <v>0.13538795842574267</v>
      </c>
      <c r="E64" s="69"/>
      <c r="F64" s="69"/>
      <c r="G64" s="75"/>
    </row>
    <row r="65" spans="1:7" ht="12" customHeight="1">
      <c r="A65" s="78"/>
      <c r="B65" s="97" t="s">
        <v>73</v>
      </c>
      <c r="C65" s="71">
        <f>G28</f>
        <v>50000</v>
      </c>
      <c r="D65" s="98">
        <v>0</v>
      </c>
      <c r="E65" s="69"/>
      <c r="F65" s="69"/>
      <c r="G65" s="75"/>
    </row>
    <row r="66" spans="1:7" ht="12" customHeight="1">
      <c r="A66" s="78"/>
      <c r="B66" s="97" t="s">
        <v>74</v>
      </c>
      <c r="C66" s="71">
        <f>G33</f>
        <v>0</v>
      </c>
      <c r="D66" s="98">
        <f>(C66/C70)</f>
        <v>0</v>
      </c>
      <c r="E66" s="69"/>
      <c r="F66" s="69"/>
      <c r="G66" s="75"/>
    </row>
    <row r="67" spans="1:7" ht="12" customHeight="1">
      <c r="A67" s="78"/>
      <c r="B67" s="97" t="s">
        <v>44</v>
      </c>
      <c r="C67" s="71">
        <f>G40</f>
        <v>674135</v>
      </c>
      <c r="D67" s="98">
        <f>(C67/C70)</f>
        <v>0.76058134461115023</v>
      </c>
      <c r="E67" s="69"/>
      <c r="F67" s="69"/>
      <c r="G67" s="75"/>
    </row>
    <row r="68" spans="1:7" ht="12" customHeight="1">
      <c r="A68" s="78"/>
      <c r="B68" s="97" t="s">
        <v>75</v>
      </c>
      <c r="C68" s="72">
        <f>G45</f>
        <v>0</v>
      </c>
      <c r="D68" s="98">
        <f>(C68/C70)</f>
        <v>0</v>
      </c>
      <c r="E68" s="74"/>
      <c r="F68" s="74"/>
      <c r="G68" s="75"/>
    </row>
    <row r="69" spans="1:7" ht="12" customHeight="1">
      <c r="A69" s="78"/>
      <c r="B69" s="97" t="s">
        <v>76</v>
      </c>
      <c r="C69" s="72">
        <f>G48</f>
        <v>42206.75</v>
      </c>
      <c r="D69" s="98">
        <f>(C69/C70)</f>
        <v>4.7619047619047616E-2</v>
      </c>
      <c r="E69" s="74"/>
      <c r="F69" s="74"/>
      <c r="G69" s="75"/>
    </row>
    <row r="70" spans="1:7" ht="12.75" customHeight="1" thickBot="1">
      <c r="A70" s="78"/>
      <c r="B70" s="99" t="s">
        <v>77</v>
      </c>
      <c r="C70" s="100">
        <f>SUM(C64:C69)</f>
        <v>886341.75</v>
      </c>
      <c r="D70" s="101">
        <f>SUM(D64:D69)</f>
        <v>0.9435883506559406</v>
      </c>
      <c r="E70" s="74"/>
      <c r="F70" s="74"/>
      <c r="G70" s="75"/>
    </row>
    <row r="71" spans="1:7" ht="12" customHeight="1">
      <c r="A71" s="78"/>
      <c r="B71" s="93"/>
      <c r="C71" s="80"/>
      <c r="D71" s="80"/>
      <c r="E71" s="80"/>
      <c r="F71" s="80"/>
      <c r="G71" s="75"/>
    </row>
    <row r="72" spans="1:7" ht="12.75" customHeight="1">
      <c r="A72" s="78"/>
      <c r="B72" s="94"/>
      <c r="C72" s="80"/>
      <c r="D72" s="80"/>
      <c r="E72" s="80"/>
      <c r="F72" s="80"/>
      <c r="G72" s="75"/>
    </row>
    <row r="73" spans="1:7" ht="12" customHeight="1" thickBot="1">
      <c r="A73" s="68"/>
      <c r="B73" s="114"/>
      <c r="C73" s="115" t="s">
        <v>78</v>
      </c>
      <c r="D73" s="116"/>
      <c r="E73" s="117"/>
      <c r="F73" s="73"/>
      <c r="G73" s="75"/>
    </row>
    <row r="74" spans="1:7" ht="12" customHeight="1">
      <c r="A74" s="78"/>
      <c r="B74" s="118" t="s">
        <v>79</v>
      </c>
      <c r="C74" s="119">
        <v>15</v>
      </c>
      <c r="D74" s="119">
        <v>16</v>
      </c>
      <c r="E74" s="120">
        <v>17</v>
      </c>
      <c r="F74" s="113"/>
      <c r="G74" s="76"/>
    </row>
    <row r="75" spans="1:7" ht="12.75" customHeight="1" thickBot="1">
      <c r="A75" s="78"/>
      <c r="B75" s="99" t="s">
        <v>80</v>
      </c>
      <c r="C75" s="100">
        <f>(G49/C74)</f>
        <v>59089.45</v>
      </c>
      <c r="D75" s="100">
        <f>(G49/D74)</f>
        <v>55396.359375</v>
      </c>
      <c r="E75" s="121">
        <f>(G49/E74)</f>
        <v>52137.75</v>
      </c>
      <c r="F75" s="113"/>
      <c r="G75" s="76"/>
    </row>
    <row r="76" spans="1:7" ht="15.6" customHeight="1">
      <c r="A76" s="78"/>
      <c r="B76" s="104" t="s">
        <v>81</v>
      </c>
      <c r="C76" s="77"/>
      <c r="D76" s="77"/>
      <c r="E76" s="77"/>
      <c r="F76" s="77"/>
      <c r="G76" s="77"/>
    </row>
  </sheetData>
  <mergeCells count="8">
    <mergeCell ref="B62:C6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Full name</cp:lastModifiedBy>
  <cp:revision/>
  <dcterms:created xsi:type="dcterms:W3CDTF">2020-11-27T12:49:26Z</dcterms:created>
  <dcterms:modified xsi:type="dcterms:W3CDTF">2023-04-11T00:04:49Z</dcterms:modified>
  <cp:category/>
  <cp:contentStatus/>
</cp:coreProperties>
</file>