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cerdos" sheetId="1" r:id="rId1"/>
  </sheets>
  <definedNames>
    <definedName name="_xlnm.Print_Area" localSheetId="0">cerdos!$A$1:$G$73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1" l="1"/>
  <c r="C62" i="1"/>
  <c r="G21" i="1" l="1"/>
  <c r="G22" i="1"/>
  <c r="C61" i="1"/>
  <c r="G34" i="1"/>
  <c r="G35" i="1"/>
  <c r="G12" i="1"/>
  <c r="G46" i="1" s="1"/>
  <c r="G23" i="1" l="1"/>
  <c r="G36" i="1"/>
  <c r="C63" i="1" s="1"/>
  <c r="C60" i="1" l="1"/>
  <c r="G43" i="1"/>
  <c r="G44" i="1" s="1"/>
  <c r="G45" i="1" s="1"/>
  <c r="G47" i="1" s="1"/>
  <c r="C65" i="1" l="1"/>
  <c r="C66" i="1" s="1"/>
  <c r="C71" i="1"/>
  <c r="E71" i="1"/>
  <c r="D71" i="1"/>
  <c r="D62" i="1" l="1"/>
  <c r="D63" i="1"/>
  <c r="D60" i="1"/>
  <c r="D64" i="1"/>
  <c r="D65" i="1"/>
  <c r="D66" i="1" l="1"/>
</calcChain>
</file>

<file path=xl/sharedStrings.xml><?xml version="1.0" encoding="utf-8"?>
<sst xmlns="http://schemas.openxmlformats.org/spreadsheetml/2006/main" count="97" uniqueCount="75">
  <si>
    <t>RUBRO O CULTIVO</t>
  </si>
  <si>
    <t>CERDOS</t>
  </si>
  <si>
    <t>VARIEDAD</t>
  </si>
  <si>
    <t>FECHA ESTIMADA  PRECIO VENTA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</si>
  <si>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</si>
  <si>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</si>
  <si>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</si>
  <si>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</si>
  <si>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</si>
  <si>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</si>
  <si>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</si>
  <si>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</si>
  <si>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</si>
  <si>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</si>
  <si>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</si>
  <si>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</si>
  <si>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</si>
  <si>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</si>
  <si>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</si>
  <si>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</si>
  <si>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</si>
  <si>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</si>
  <si>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</si>
  <si>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</si>
  <si>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Manejo madre</t>
  </si>
  <si>
    <t>Subtotal Jornadas Hombre</t>
  </si>
  <si>
    <t>JORNADAS ANIMAL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</si>
  <si>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</si>
  <si>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</si>
  <si>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</si>
  <si>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</si>
  <si>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</si>
  <si>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</si>
  <si>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</si>
  <si>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</si>
  <si>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</si>
  <si>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</si>
  <si>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</si>
  <si>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</si>
  <si>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</si>
  <si>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</si>
  <si>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</si>
  <si>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</si>
  <si>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</si>
  <si>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</si>
  <si>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</si>
  <si>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</si>
  <si>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</si>
  <si>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</si>
  <si>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</si>
  <si>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</si>
  <si>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</si>
  <si>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</si>
  <si>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</si>
  <si>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</si>
  <si>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</si>
  <si>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</si>
  <si>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</si>
  <si>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</si>
  <si>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</si>
  <si>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</si>
  <si>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</si>
  <si>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</si>
  <si>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</si>
  <si>
    <t>Mayo - Sept</t>
  </si>
  <si>
    <t>Mercado Local</t>
  </si>
  <si>
    <t>Criollos</t>
  </si>
  <si>
    <t>Media</t>
  </si>
  <si>
    <t>Marzo - Octubre</t>
  </si>
  <si>
    <t>$/há</t>
  </si>
  <si>
    <t>RENDIMIENTO (lechones/madre)</t>
  </si>
  <si>
    <t>ARAUCANIA</t>
  </si>
  <si>
    <t>PUREN</t>
  </si>
  <si>
    <t>OTROS</t>
  </si>
  <si>
    <t>Subtotal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</si>
</sst>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/>
    <xf numFmtId="0" fontId="0" fillId="2" borderId="16" xfId="0" applyFill="1" applyBorder="1"/>
    <xf numFmtId="0" fontId="11" fillId="6" borderId="18" xfId="0" applyFont="1" applyFill="1" applyBorder="1"/>
    <xf numFmtId="49" fontId="9" fillId="7" borderId="19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7" borderId="29" xfId="0" applyNumberFormat="1" applyFont="1" applyFill="1" applyBorder="1" applyAlignment="1">
      <alignment vertical="center"/>
    </xf>
    <xf numFmtId="49" fontId="1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9" fontId="11" fillId="2" borderId="32" xfId="0" applyNumberFormat="1" applyFont="1" applyFill="1" applyBorder="1"/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11" fillId="8" borderId="38" xfId="0" applyFont="1" applyFill="1" applyBorder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1" fillId="2" borderId="40" xfId="0" applyFont="1" applyFill="1" applyBorder="1"/>
    <xf numFmtId="0" fontId="11" fillId="2" borderId="41" xfId="0" applyFont="1" applyFill="1" applyBorder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0" fontId="11" fillId="2" borderId="46" xfId="0" applyFont="1" applyFill="1" applyBorder="1"/>
    <xf numFmtId="0" fontId="9" fillId="6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4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49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0" fontId="0" fillId="2" borderId="53" xfId="0" applyFill="1" applyBorder="1"/>
    <xf numFmtId="49" fontId="3" fillId="2" borderId="51" xfId="0" applyNumberFormat="1" applyFont="1" applyFill="1" applyBorder="1" applyAlignment="1">
      <alignment vertical="center" wrapText="1"/>
    </xf>
    <xf numFmtId="49" fontId="17" fillId="3" borderId="51" xfId="0" applyNumberFormat="1" applyFont="1" applyFill="1" applyBorder="1" applyAlignment="1">
      <alignment vertical="center" wrapText="1"/>
    </xf>
    <xf numFmtId="0" fontId="3" fillId="2" borderId="52" xfId="0" applyFont="1" applyFill="1" applyBorder="1"/>
    <xf numFmtId="0" fontId="3" fillId="2" borderId="54" xfId="0" applyFont="1" applyFill="1" applyBorder="1" applyAlignment="1">
      <alignment wrapText="1"/>
    </xf>
    <xf numFmtId="14" fontId="3" fillId="2" borderId="54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justify" wrapText="1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left" vertical="center"/>
    </xf>
    <xf numFmtId="3" fontId="18" fillId="0" borderId="51" xfId="0" applyNumberFormat="1" applyFont="1" applyBorder="1" applyAlignment="1">
      <alignment horizontal="center" vertical="center"/>
    </xf>
    <xf numFmtId="3" fontId="20" fillId="0" borderId="51" xfId="0" applyNumberFormat="1" applyFont="1" applyBorder="1" applyAlignment="1">
      <alignment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/>
    </xf>
    <xf numFmtId="3" fontId="20" fillId="0" borderId="5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9" borderId="51" xfId="0" applyFont="1" applyFill="1" applyBorder="1" applyAlignment="1">
      <alignment vertical="center"/>
    </xf>
    <xf numFmtId="0" fontId="18" fillId="0" borderId="51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3" fontId="20" fillId="0" borderId="51" xfId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9" borderId="51" xfId="2" applyFont="1" applyFill="1" applyBorder="1" applyAlignment="1">
      <alignment vertical="center"/>
    </xf>
    <xf numFmtId="0" fontId="18" fillId="9" borderId="51" xfId="2" applyFont="1" applyFill="1" applyBorder="1" applyAlignment="1">
      <alignment horizontal="center" vertical="center"/>
    </xf>
    <xf numFmtId="0" fontId="20" fillId="9" borderId="51" xfId="2" applyFont="1" applyFill="1" applyBorder="1" applyAlignment="1">
      <alignment horizontal="center" vertical="center"/>
    </xf>
    <xf numFmtId="3" fontId="20" fillId="9" borderId="51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3" fontId="3" fillId="2" borderId="15" xfId="0" applyNumberFormat="1" applyFont="1" applyFill="1" applyBorder="1"/>
    <xf numFmtId="0" fontId="3" fillId="2" borderId="21" xfId="0" applyFont="1" applyFill="1" applyBorder="1"/>
    <xf numFmtId="3" fontId="3" fillId="2" borderId="21" xfId="0" applyNumberFormat="1" applyFont="1" applyFill="1" applyBorder="1"/>
    <xf numFmtId="49" fontId="17" fillId="5" borderId="22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64" fontId="17" fillId="5" borderId="24" xfId="0" applyNumberFormat="1" applyFont="1" applyFill="1" applyBorder="1" applyAlignment="1">
      <alignment vertical="center"/>
    </xf>
    <xf numFmtId="49" fontId="17" fillId="3" borderId="25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vertical="center"/>
    </xf>
    <xf numFmtId="49" fontId="17" fillId="5" borderId="25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6" xfId="0" applyNumberFormat="1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vertical="center"/>
    </xf>
    <xf numFmtId="49" fontId="17" fillId="3" borderId="55" xfId="0" applyNumberFormat="1" applyFont="1" applyFill="1" applyBorder="1" applyAlignment="1">
      <alignment horizontal="center" vertical="center"/>
    </xf>
    <xf numFmtId="49" fontId="17" fillId="3" borderId="55" xfId="0" applyNumberFormat="1" applyFont="1" applyFill="1" applyBorder="1" applyAlignment="1">
      <alignment horizontal="center" vertical="center" wrapText="1"/>
    </xf>
    <xf numFmtId="49" fontId="4" fillId="3" borderId="56" xfId="0" applyNumberFormat="1" applyFont="1" applyFill="1" applyBorder="1" applyAlignment="1">
      <alignment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vertical="center"/>
    </xf>
    <xf numFmtId="3" fontId="4" fillId="3" borderId="56" xfId="0" applyNumberFormat="1" applyFont="1" applyFill="1" applyBorder="1" applyAlignment="1">
      <alignment vertical="center"/>
    </xf>
    <xf numFmtId="3" fontId="3" fillId="2" borderId="51" xfId="0" applyNumberFormat="1" applyFont="1" applyFill="1" applyBorder="1" applyAlignment="1">
      <alignment vertical="center"/>
    </xf>
    <xf numFmtId="3" fontId="0" fillId="2" borderId="7" xfId="0" applyNumberFormat="1" applyFill="1" applyBorder="1"/>
    <xf numFmtId="3" fontId="18" fillId="0" borderId="51" xfId="0" applyNumberFormat="1" applyFont="1" applyBorder="1" applyAlignment="1">
      <alignment horizontal="left" vertical="center"/>
    </xf>
    <xf numFmtId="3" fontId="18" fillId="9" borderId="5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51" xfId="0" applyNumberFormat="1" applyFont="1" applyBorder="1" applyAlignment="1">
      <alignment horizontal="left" vertical="center" wrapText="1"/>
    </xf>
    <xf numFmtId="0" fontId="18" fillId="9" borderId="51" xfId="0" applyFont="1" applyFill="1" applyBorder="1" applyAlignment="1">
      <alignment horizontal="left" vertical="center"/>
    </xf>
    <xf numFmtId="0" fontId="18" fillId="9" borderId="51" xfId="0" applyFont="1" applyFill="1" applyBorder="1" applyAlignment="1">
      <alignment horizontal="left" vertical="center" wrapText="1"/>
    </xf>
    <xf numFmtId="17" fontId="18" fillId="0" borderId="51" xfId="0" applyNumberFormat="1" applyFont="1" applyBorder="1" applyAlignment="1">
      <alignment horizontal="left" vertical="center"/>
    </xf>
    <xf numFmtId="3" fontId="18" fillId="9" borderId="51" xfId="0" applyNumberFormat="1" applyFont="1" applyFill="1" applyBorder="1" applyAlignment="1">
      <alignment horizontal="left" vertical="center"/>
    </xf>
    <xf numFmtId="17" fontId="18" fillId="9" borderId="51" xfId="0" applyNumberFormat="1" applyFont="1" applyFill="1" applyBorder="1" applyAlignment="1">
      <alignment horizontal="left" vertical="center" wrapText="1"/>
    </xf>
    <xf numFmtId="17" fontId="18" fillId="9" borderId="51" xfId="0" applyNumberFormat="1" applyFont="1" applyFill="1" applyBorder="1" applyAlignment="1">
      <alignment horizontal="left" vertical="center"/>
    </xf>
    <xf numFmtId="164" fontId="17" fillId="5" borderId="28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49" fontId="17" fillId="3" borderId="10" xfId="0" applyNumberFormat="1" applyFont="1" applyFill="1" applyBorder="1" applyAlignment="1">
      <alignment horizontal="center" vertical="center"/>
    </xf>
    <xf numFmtId="49" fontId="4" fillId="3" borderId="57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/>
    </xf>
    <xf numFmtId="0" fontId="4" fillId="3" borderId="57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/>
    </xf>
    <xf numFmtId="0" fontId="4" fillId="3" borderId="57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wrapText="1"/>
    </xf>
    <xf numFmtId="3" fontId="4" fillId="3" borderId="57" xfId="0" applyNumberFormat="1" applyFont="1" applyFill="1" applyBorder="1" applyAlignment="1">
      <alignment horizontal="right" vertical="center"/>
    </xf>
    <xf numFmtId="49" fontId="14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28574</xdr:rowOff>
    </xdr:from>
    <xdr:to>
      <xdr:col>6</xdr:col>
      <xdr:colOff>1009650</xdr:colOff>
      <xdr:row>7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8574"/>
          <a:ext cx="6629401" cy="1476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72"/>
  <sheetViews>
    <sheetView showGridLines="0" tabSelected="1" topLeftCell="A55" zoomScaleNormal="100" workbookViewId="0">
      <selection activeCell="K6" sqref="K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3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59"/>
      <c r="C8" s="59"/>
      <c r="D8" s="2"/>
      <c r="E8" s="3"/>
      <c r="F8" s="3"/>
      <c r="G8" s="3"/>
    </row>
    <row r="9" spans="1:7" ht="12" customHeight="1" x14ac:dyDescent="0.25">
      <c r="A9" s="27"/>
      <c r="B9" s="61" t="s">
        <v>0</v>
      </c>
      <c r="C9" s="130" t="s">
        <v>1</v>
      </c>
      <c r="D9" s="62"/>
      <c r="E9" s="150" t="s">
        <v>70</v>
      </c>
      <c r="F9" s="151"/>
      <c r="G9" s="133">
        <v>15</v>
      </c>
    </row>
    <row r="10" spans="1:7" ht="38.25" customHeight="1" x14ac:dyDescent="0.25">
      <c r="A10" s="27"/>
      <c r="B10" s="60" t="s">
        <v>2</v>
      </c>
      <c r="C10" s="130" t="s">
        <v>66</v>
      </c>
      <c r="D10" s="62"/>
      <c r="E10" s="148" t="s">
        <v>3</v>
      </c>
      <c r="F10" s="149"/>
      <c r="G10" s="134" t="s">
        <v>68</v>
      </c>
    </row>
    <row r="11" spans="1:7" ht="18" customHeight="1" x14ac:dyDescent="0.25">
      <c r="A11" s="27"/>
      <c r="B11" s="60" t="s">
        <v>4</v>
      </c>
      <c r="C11" s="130" t="s">
        <v>67</v>
      </c>
      <c r="D11" s="62"/>
      <c r="E11" s="148" t="s">
        <v>5</v>
      </c>
      <c r="F11" s="149"/>
      <c r="G11" s="133">
        <v>65000</v>
      </c>
    </row>
    <row r="12" spans="1:7" ht="11.25" customHeight="1" x14ac:dyDescent="0.25">
      <c r="A12" s="27"/>
      <c r="B12" s="60" t="s">
        <v>6</v>
      </c>
      <c r="C12" s="130" t="s">
        <v>71</v>
      </c>
      <c r="D12" s="62"/>
      <c r="E12" s="5" t="s">
        <v>7</v>
      </c>
      <c r="F12" s="6"/>
      <c r="G12" s="133">
        <f>G9*G11*1.19</f>
        <v>1160250</v>
      </c>
    </row>
    <row r="13" spans="1:7" ht="11.25" customHeight="1" x14ac:dyDescent="0.25">
      <c r="A13" s="27"/>
      <c r="B13" s="60" t="s">
        <v>8</v>
      </c>
      <c r="C13" s="130" t="s">
        <v>72</v>
      </c>
      <c r="D13" s="62"/>
      <c r="E13" s="148" t="s">
        <v>9</v>
      </c>
      <c r="F13" s="149"/>
      <c r="G13" s="130" t="s">
        <v>65</v>
      </c>
    </row>
    <row r="14" spans="1:7" ht="13.5" customHeight="1" x14ac:dyDescent="0.25">
      <c r="A14" s="27"/>
      <c r="B14" s="60" t="s">
        <v>10</v>
      </c>
      <c r="C14" s="131" t="s">
        <v>72</v>
      </c>
      <c r="D14" s="62"/>
      <c r="E14" s="148" t="s">
        <v>11</v>
      </c>
      <c r="F14" s="149"/>
      <c r="G14" s="135" t="s">
        <v>64</v>
      </c>
    </row>
    <row r="15" spans="1:7" ht="25.5" customHeight="1" x14ac:dyDescent="0.25">
      <c r="A15" s="27"/>
      <c r="B15" s="60" t="s">
        <v>12</v>
      </c>
      <c r="C15" s="132">
        <v>44986</v>
      </c>
      <c r="D15" s="62"/>
      <c r="E15" s="152" t="s">
        <v>13</v>
      </c>
      <c r="F15" s="153"/>
      <c r="G15" s="75"/>
    </row>
    <row r="16" spans="1:7" ht="12" customHeight="1" x14ac:dyDescent="0.25">
      <c r="A16" s="2"/>
      <c r="B16" s="63"/>
      <c r="C16" s="64"/>
      <c r="D16" s="65"/>
      <c r="E16" s="66"/>
      <c r="F16" s="66"/>
      <c r="G16" s="67"/>
    </row>
    <row r="17" spans="1:7" ht="12" customHeight="1" x14ac:dyDescent="0.25">
      <c r="A17" s="7"/>
      <c r="B17" s="154" t="s">
        <v>14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68"/>
      <c r="C18" s="69"/>
      <c r="D18" s="69"/>
      <c r="E18" s="69"/>
      <c r="F18" s="70"/>
      <c r="G18" s="70"/>
    </row>
    <row r="19" spans="1:7" ht="12" customHeight="1" x14ac:dyDescent="0.25">
      <c r="A19" s="4"/>
      <c r="B19" s="71" t="s">
        <v>15</v>
      </c>
      <c r="C19" s="72"/>
      <c r="D19" s="73"/>
      <c r="E19" s="73"/>
      <c r="F19" s="73"/>
      <c r="G19" s="73"/>
    </row>
    <row r="20" spans="1:7" ht="24" customHeight="1" x14ac:dyDescent="0.25">
      <c r="A20" s="7"/>
      <c r="B20" s="74" t="s">
        <v>16</v>
      </c>
      <c r="C20" s="74" t="s">
        <v>17</v>
      </c>
      <c r="D20" s="74" t="s">
        <v>18</v>
      </c>
      <c r="E20" s="74" t="s">
        <v>19</v>
      </c>
      <c r="F20" s="74" t="s">
        <v>20</v>
      </c>
      <c r="G20" s="74" t="s">
        <v>21</v>
      </c>
    </row>
    <row r="21" spans="1:7" s="128" customFormat="1" ht="12" customHeight="1" x14ac:dyDescent="0.25">
      <c r="A21" s="125"/>
      <c r="B21" s="126" t="s">
        <v>22</v>
      </c>
      <c r="C21" s="76" t="s">
        <v>23</v>
      </c>
      <c r="D21" s="76">
        <v>2</v>
      </c>
      <c r="E21" s="127" t="s">
        <v>35</v>
      </c>
      <c r="F21" s="76">
        <v>20000</v>
      </c>
      <c r="G21" s="77">
        <f>F21*D21</f>
        <v>40000</v>
      </c>
    </row>
    <row r="22" spans="1:7" s="128" customFormat="1" ht="12" customHeight="1" x14ac:dyDescent="0.25">
      <c r="A22" s="125"/>
      <c r="B22" s="129" t="s">
        <v>24</v>
      </c>
      <c r="C22" s="76" t="s">
        <v>23</v>
      </c>
      <c r="D22" s="76">
        <v>2</v>
      </c>
      <c r="E22" s="127" t="s">
        <v>35</v>
      </c>
      <c r="F22" s="76">
        <v>20000</v>
      </c>
      <c r="G22" s="77">
        <f>F22*D22</f>
        <v>40000</v>
      </c>
    </row>
    <row r="23" spans="1:7" ht="12.75" customHeight="1" x14ac:dyDescent="0.25">
      <c r="A23" s="7"/>
      <c r="B23" s="8" t="s">
        <v>25</v>
      </c>
      <c r="C23" s="9"/>
      <c r="D23" s="9"/>
      <c r="E23" s="9"/>
      <c r="F23" s="10"/>
      <c r="G23" s="11">
        <f>SUM(G21:G22)</f>
        <v>80000</v>
      </c>
    </row>
    <row r="24" spans="1:7" ht="12" customHeight="1" x14ac:dyDescent="0.25">
      <c r="A24" s="2"/>
      <c r="B24" s="68"/>
      <c r="C24" s="70"/>
      <c r="D24" s="70"/>
      <c r="E24" s="70"/>
      <c r="F24" s="78"/>
      <c r="G24" s="78"/>
    </row>
    <row r="25" spans="1:7" ht="12" customHeight="1" x14ac:dyDescent="0.25">
      <c r="A25" s="4"/>
      <c r="B25" s="79" t="s">
        <v>26</v>
      </c>
      <c r="C25" s="80"/>
      <c r="D25" s="81"/>
      <c r="E25" s="81"/>
      <c r="F25" s="82"/>
      <c r="G25" s="82"/>
    </row>
    <row r="26" spans="1:7" ht="24" customHeight="1" x14ac:dyDescent="0.25">
      <c r="A26" s="4"/>
      <c r="B26" s="118" t="s">
        <v>16</v>
      </c>
      <c r="C26" s="119" t="s">
        <v>17</v>
      </c>
      <c r="D26" s="119" t="s">
        <v>18</v>
      </c>
      <c r="E26" s="118" t="s">
        <v>19</v>
      </c>
      <c r="F26" s="119" t="s">
        <v>20</v>
      </c>
      <c r="G26" s="118" t="s">
        <v>21</v>
      </c>
    </row>
    <row r="27" spans="1:7" ht="12" customHeight="1" x14ac:dyDescent="0.25">
      <c r="A27" s="4"/>
      <c r="B27" s="83"/>
      <c r="C27" s="84"/>
      <c r="D27" s="84"/>
      <c r="E27" s="85"/>
      <c r="F27" s="86"/>
      <c r="G27" s="124"/>
    </row>
    <row r="28" spans="1:7" ht="12" customHeight="1" x14ac:dyDescent="0.25">
      <c r="A28" s="4"/>
      <c r="B28" s="120" t="s">
        <v>27</v>
      </c>
      <c r="C28" s="121"/>
      <c r="D28" s="121"/>
      <c r="E28" s="121"/>
      <c r="F28" s="122"/>
      <c r="G28" s="123"/>
    </row>
    <row r="29" spans="1:7" ht="12" customHeight="1" x14ac:dyDescent="0.25">
      <c r="A29" s="2"/>
      <c r="B29" s="12"/>
      <c r="C29" s="13"/>
      <c r="D29" s="13"/>
      <c r="E29" s="13"/>
      <c r="F29" s="14"/>
      <c r="G29" s="14"/>
    </row>
    <row r="30" spans="1:7" ht="12" customHeight="1" x14ac:dyDescent="0.25">
      <c r="A30" s="2"/>
      <c r="B30" s="12"/>
      <c r="C30" s="13"/>
      <c r="D30" s="13"/>
      <c r="E30" s="13"/>
      <c r="F30" s="14"/>
      <c r="G30" s="14"/>
    </row>
    <row r="31" spans="1:7" ht="12" customHeight="1" x14ac:dyDescent="0.25">
      <c r="A31" s="4"/>
      <c r="B31" s="79" t="s">
        <v>28</v>
      </c>
      <c r="C31" s="80"/>
      <c r="D31" s="81"/>
      <c r="E31" s="81"/>
      <c r="F31" s="82"/>
      <c r="G31" s="82"/>
    </row>
    <row r="32" spans="1:7" ht="24" customHeight="1" x14ac:dyDescent="0.25">
      <c r="A32" s="4"/>
      <c r="B32" s="91" t="s">
        <v>29</v>
      </c>
      <c r="C32" s="91" t="s">
        <v>30</v>
      </c>
      <c r="D32" s="91" t="s">
        <v>31</v>
      </c>
      <c r="E32" s="91" t="s">
        <v>19</v>
      </c>
      <c r="F32" s="91" t="s">
        <v>20</v>
      </c>
      <c r="G32" s="91" t="s">
        <v>21</v>
      </c>
    </row>
    <row r="33" spans="1:7" ht="12.75" customHeight="1" x14ac:dyDescent="0.25">
      <c r="A33" s="7"/>
      <c r="B33" s="92" t="s">
        <v>32</v>
      </c>
      <c r="C33" s="93"/>
      <c r="D33" s="94"/>
      <c r="E33" s="93"/>
      <c r="F33" s="95"/>
      <c r="G33" s="15"/>
    </row>
    <row r="34" spans="1:7" ht="12.75" customHeight="1" x14ac:dyDescent="0.25">
      <c r="A34" s="7"/>
      <c r="B34" s="96" t="s">
        <v>33</v>
      </c>
      <c r="C34" s="93" t="s">
        <v>34</v>
      </c>
      <c r="D34" s="94">
        <v>500</v>
      </c>
      <c r="E34" s="93" t="s">
        <v>35</v>
      </c>
      <c r="F34" s="95">
        <v>620</v>
      </c>
      <c r="G34" s="16">
        <f>(D34*F34)*1.19</f>
        <v>368900</v>
      </c>
    </row>
    <row r="35" spans="1:7" ht="12.75" customHeight="1" x14ac:dyDescent="0.25">
      <c r="A35" s="7"/>
      <c r="B35" s="97" t="s">
        <v>36</v>
      </c>
      <c r="C35" s="98" t="s">
        <v>34</v>
      </c>
      <c r="D35" s="99">
        <v>250</v>
      </c>
      <c r="E35" s="98" t="s">
        <v>35</v>
      </c>
      <c r="F35" s="100">
        <v>610</v>
      </c>
      <c r="G35" s="16">
        <f>(D35*F35)*1.19</f>
        <v>181475</v>
      </c>
    </row>
    <row r="36" spans="1:7" ht="13.5" customHeight="1" x14ac:dyDescent="0.25">
      <c r="A36" s="4"/>
      <c r="B36" s="87" t="s">
        <v>37</v>
      </c>
      <c r="C36" s="88"/>
      <c r="D36" s="88"/>
      <c r="E36" s="88"/>
      <c r="F36" s="89"/>
      <c r="G36" s="90">
        <f>SUM(G33:G35)</f>
        <v>550375</v>
      </c>
    </row>
    <row r="37" spans="1:7" ht="12" customHeight="1" x14ac:dyDescent="0.25">
      <c r="A37" s="2"/>
      <c r="B37" s="101"/>
      <c r="C37" s="102"/>
      <c r="D37" s="102"/>
      <c r="E37" s="103"/>
      <c r="F37" s="104"/>
      <c r="G37" s="104"/>
    </row>
    <row r="38" spans="1:7" ht="12" customHeight="1" x14ac:dyDescent="0.25">
      <c r="A38" s="2"/>
      <c r="B38" s="79" t="s">
        <v>73</v>
      </c>
      <c r="C38" s="80"/>
      <c r="D38" s="81"/>
      <c r="E38" s="81"/>
      <c r="F38" s="82"/>
      <c r="G38" s="82"/>
    </row>
    <row r="39" spans="1:7" ht="12" customHeight="1" x14ac:dyDescent="0.25">
      <c r="A39" s="2"/>
      <c r="B39" s="138" t="s">
        <v>52</v>
      </c>
      <c r="C39" s="91" t="s">
        <v>30</v>
      </c>
      <c r="D39" s="91" t="s">
        <v>31</v>
      </c>
      <c r="E39" s="138" t="s">
        <v>19</v>
      </c>
      <c r="F39" s="91" t="s">
        <v>20</v>
      </c>
      <c r="G39" s="138" t="s">
        <v>21</v>
      </c>
    </row>
    <row r="40" spans="1:7" ht="12" customHeight="1" x14ac:dyDescent="0.25">
      <c r="A40" s="2"/>
      <c r="B40" s="137"/>
      <c r="C40" s="140"/>
      <c r="D40" s="142"/>
      <c r="E40" s="144"/>
      <c r="F40" s="142"/>
      <c r="G40" s="142"/>
    </row>
    <row r="41" spans="1:7" ht="12" customHeight="1" x14ac:dyDescent="0.25">
      <c r="A41" s="2"/>
      <c r="B41" s="139" t="s">
        <v>74</v>
      </c>
      <c r="C41" s="141"/>
      <c r="D41" s="143"/>
      <c r="E41" s="143"/>
      <c r="F41" s="143"/>
      <c r="G41" s="145"/>
    </row>
    <row r="42" spans="1:7" ht="12" customHeight="1" x14ac:dyDescent="0.25">
      <c r="A42" s="2"/>
      <c r="B42" s="105"/>
      <c r="C42" s="105"/>
      <c r="D42" s="105"/>
      <c r="E42" s="105"/>
      <c r="F42" s="106"/>
      <c r="G42" s="106"/>
    </row>
    <row r="43" spans="1:7" ht="12" customHeight="1" x14ac:dyDescent="0.25">
      <c r="A43" s="27"/>
      <c r="B43" s="107" t="s">
        <v>38</v>
      </c>
      <c r="C43" s="108"/>
      <c r="D43" s="108"/>
      <c r="E43" s="108"/>
      <c r="F43" s="108"/>
      <c r="G43" s="109">
        <f>G23+G28+G36</f>
        <v>630375</v>
      </c>
    </row>
    <row r="44" spans="1:7" ht="12" customHeight="1" x14ac:dyDescent="0.25">
      <c r="A44" s="27"/>
      <c r="B44" s="110" t="s">
        <v>39</v>
      </c>
      <c r="C44" s="111"/>
      <c r="D44" s="111"/>
      <c r="E44" s="111"/>
      <c r="F44" s="111"/>
      <c r="G44" s="112">
        <f>G43*0.05</f>
        <v>31518.75</v>
      </c>
    </row>
    <row r="45" spans="1:7" ht="12" customHeight="1" x14ac:dyDescent="0.25">
      <c r="A45" s="27"/>
      <c r="B45" s="113" t="s">
        <v>40</v>
      </c>
      <c r="C45" s="114"/>
      <c r="D45" s="114"/>
      <c r="E45" s="114"/>
      <c r="F45" s="114"/>
      <c r="G45" s="115">
        <f>G44+G43</f>
        <v>661893.75</v>
      </c>
    </row>
    <row r="46" spans="1:7" ht="12" customHeight="1" x14ac:dyDescent="0.25">
      <c r="A46" s="27"/>
      <c r="B46" s="110" t="s">
        <v>41</v>
      </c>
      <c r="C46" s="111"/>
      <c r="D46" s="111"/>
      <c r="E46" s="111"/>
      <c r="F46" s="111"/>
      <c r="G46" s="112">
        <f>G12</f>
        <v>1160250</v>
      </c>
    </row>
    <row r="47" spans="1:7" ht="12" customHeight="1" x14ac:dyDescent="0.25">
      <c r="A47" s="27"/>
      <c r="B47" s="116" t="s">
        <v>42</v>
      </c>
      <c r="C47" s="117"/>
      <c r="D47" s="117"/>
      <c r="E47" s="117"/>
      <c r="F47" s="117"/>
      <c r="G47" s="136">
        <f>G46-G45</f>
        <v>498356.25</v>
      </c>
    </row>
    <row r="48" spans="1:7" ht="12" customHeight="1" x14ac:dyDescent="0.25">
      <c r="A48" s="27"/>
      <c r="B48" s="28" t="s">
        <v>43</v>
      </c>
      <c r="C48" s="29"/>
      <c r="D48" s="29"/>
      <c r="E48" s="29"/>
      <c r="F48" s="29"/>
      <c r="G48" s="24"/>
    </row>
    <row r="49" spans="1:7" ht="12.75" customHeight="1" thickBot="1" x14ac:dyDescent="0.3">
      <c r="A49" s="27"/>
      <c r="B49" s="30"/>
      <c r="C49" s="29"/>
      <c r="D49" s="29"/>
      <c r="E49" s="29"/>
      <c r="F49" s="29"/>
      <c r="G49" s="24"/>
    </row>
    <row r="50" spans="1:7" ht="12" customHeight="1" x14ac:dyDescent="0.25">
      <c r="A50" s="27"/>
      <c r="B50" s="42" t="s">
        <v>44</v>
      </c>
      <c r="C50" s="43"/>
      <c r="D50" s="43"/>
      <c r="E50" s="43"/>
      <c r="F50" s="44"/>
      <c r="G50" s="24"/>
    </row>
    <row r="51" spans="1:7" ht="12" customHeight="1" x14ac:dyDescent="0.25">
      <c r="A51" s="27"/>
      <c r="B51" s="45" t="s">
        <v>45</v>
      </c>
      <c r="C51" s="26"/>
      <c r="D51" s="26"/>
      <c r="E51" s="26"/>
      <c r="F51" s="46"/>
      <c r="G51" s="24"/>
    </row>
    <row r="52" spans="1:7" ht="12" customHeight="1" x14ac:dyDescent="0.25">
      <c r="A52" s="27"/>
      <c r="B52" s="45" t="s">
        <v>46</v>
      </c>
      <c r="C52" s="26"/>
      <c r="D52" s="26"/>
      <c r="E52" s="26"/>
      <c r="F52" s="46"/>
      <c r="G52" s="24"/>
    </row>
    <row r="53" spans="1:7" ht="12" customHeight="1" x14ac:dyDescent="0.25">
      <c r="A53" s="27"/>
      <c r="B53" s="45" t="s">
        <v>47</v>
      </c>
      <c r="C53" s="26"/>
      <c r="D53" s="26"/>
      <c r="E53" s="26"/>
      <c r="F53" s="46"/>
      <c r="G53" s="24"/>
    </row>
    <row r="54" spans="1:7" ht="12" customHeight="1" x14ac:dyDescent="0.25">
      <c r="A54" s="27"/>
      <c r="B54" s="45" t="s">
        <v>48</v>
      </c>
      <c r="C54" s="26"/>
      <c r="D54" s="26"/>
      <c r="E54" s="26"/>
      <c r="F54" s="46"/>
      <c r="G54" s="24"/>
    </row>
    <row r="55" spans="1:7" ht="12" customHeight="1" x14ac:dyDescent="0.25">
      <c r="A55" s="27"/>
      <c r="B55" s="45" t="s">
        <v>49</v>
      </c>
      <c r="C55" s="26"/>
      <c r="D55" s="26"/>
      <c r="E55" s="26"/>
      <c r="F55" s="46"/>
      <c r="G55" s="24"/>
    </row>
    <row r="56" spans="1:7" ht="12.75" customHeight="1" thickBot="1" x14ac:dyDescent="0.3">
      <c r="A56" s="27"/>
      <c r="B56" s="47" t="s">
        <v>50</v>
      </c>
      <c r="C56" s="48"/>
      <c r="D56" s="48"/>
      <c r="E56" s="48"/>
      <c r="F56" s="49"/>
      <c r="G56" s="24"/>
    </row>
    <row r="57" spans="1:7" ht="12.75" customHeight="1" x14ac:dyDescent="0.25">
      <c r="A57" s="27"/>
      <c r="B57" s="40"/>
      <c r="C57" s="26"/>
      <c r="D57" s="26"/>
      <c r="E57" s="26"/>
      <c r="F57" s="26"/>
      <c r="G57" s="24"/>
    </row>
    <row r="58" spans="1:7" ht="15" customHeight="1" thickBot="1" x14ac:dyDescent="0.3">
      <c r="A58" s="27"/>
      <c r="B58" s="146" t="s">
        <v>51</v>
      </c>
      <c r="C58" s="147"/>
      <c r="D58" s="39"/>
      <c r="E58" s="18"/>
      <c r="F58" s="18"/>
      <c r="G58" s="24"/>
    </row>
    <row r="59" spans="1:7" ht="12" customHeight="1" x14ac:dyDescent="0.25">
      <c r="A59" s="27"/>
      <c r="B59" s="32" t="s">
        <v>52</v>
      </c>
      <c r="C59" s="19" t="s">
        <v>69</v>
      </c>
      <c r="D59" s="33" t="s">
        <v>53</v>
      </c>
      <c r="E59" s="18"/>
      <c r="F59" s="18"/>
      <c r="G59" s="24"/>
    </row>
    <row r="60" spans="1:7" ht="12" customHeight="1" x14ac:dyDescent="0.25">
      <c r="A60" s="27"/>
      <c r="B60" s="34" t="s">
        <v>54</v>
      </c>
      <c r="C60" s="20">
        <f>G23</f>
        <v>80000</v>
      </c>
      <c r="D60" s="35">
        <f>(C60/C66)</f>
        <v>0.12086532015145936</v>
      </c>
      <c r="E60" s="18"/>
      <c r="F60" s="18"/>
      <c r="G60" s="24"/>
    </row>
    <row r="61" spans="1:7" ht="12" customHeight="1" x14ac:dyDescent="0.25">
      <c r="A61" s="27"/>
      <c r="B61" s="34" t="s">
        <v>55</v>
      </c>
      <c r="C61" s="20">
        <f>G28</f>
        <v>0</v>
      </c>
      <c r="D61" s="35">
        <v>0</v>
      </c>
      <c r="E61" s="18"/>
      <c r="F61" s="18"/>
      <c r="G61" s="24"/>
    </row>
    <row r="62" spans="1:7" ht="12" customHeight="1" x14ac:dyDescent="0.25">
      <c r="A62" s="27"/>
      <c r="B62" s="34" t="s">
        <v>56</v>
      </c>
      <c r="C62" s="20">
        <f>G29</f>
        <v>0</v>
      </c>
      <c r="D62" s="35">
        <f>(C62/C66)</f>
        <v>0</v>
      </c>
      <c r="E62" s="18"/>
      <c r="F62" s="18"/>
      <c r="G62" s="24"/>
    </row>
    <row r="63" spans="1:7" ht="12" customHeight="1" x14ac:dyDescent="0.25">
      <c r="A63" s="27"/>
      <c r="B63" s="34" t="s">
        <v>29</v>
      </c>
      <c r="C63" s="20">
        <f>G36</f>
        <v>550375</v>
      </c>
      <c r="D63" s="35">
        <f>(C63/C66)</f>
        <v>0.83151563222949298</v>
      </c>
      <c r="E63" s="18"/>
      <c r="F63" s="18"/>
      <c r="G63" s="24"/>
    </row>
    <row r="64" spans="1:7" ht="12" customHeight="1" x14ac:dyDescent="0.25">
      <c r="A64" s="27"/>
      <c r="B64" s="34" t="s">
        <v>57</v>
      </c>
      <c r="C64" s="21">
        <f>G37</f>
        <v>0</v>
      </c>
      <c r="D64" s="35">
        <f>(C64/C66)</f>
        <v>0</v>
      </c>
      <c r="E64" s="23"/>
      <c r="F64" s="23"/>
      <c r="G64" s="24"/>
    </row>
    <row r="65" spans="1:7" ht="12" customHeight="1" x14ac:dyDescent="0.25">
      <c r="A65" s="27"/>
      <c r="B65" s="34" t="s">
        <v>58</v>
      </c>
      <c r="C65" s="21">
        <f>G44</f>
        <v>31518.75</v>
      </c>
      <c r="D65" s="35">
        <f>(C65/C66)</f>
        <v>4.7619047619047616E-2</v>
      </c>
      <c r="E65" s="23"/>
      <c r="F65" s="23"/>
      <c r="G65" s="24"/>
    </row>
    <row r="66" spans="1:7" ht="12.75" customHeight="1" thickBot="1" x14ac:dyDescent="0.3">
      <c r="A66" s="27"/>
      <c r="B66" s="36" t="s">
        <v>59</v>
      </c>
      <c r="C66" s="37">
        <f>SUM(C60:C65)</f>
        <v>661893.75</v>
      </c>
      <c r="D66" s="38">
        <f>SUM(D60:D65)</f>
        <v>1</v>
      </c>
      <c r="E66" s="23"/>
      <c r="F66" s="23"/>
      <c r="G66" s="24"/>
    </row>
    <row r="67" spans="1:7" ht="12" customHeight="1" x14ac:dyDescent="0.25">
      <c r="A67" s="27"/>
      <c r="B67" s="30"/>
      <c r="C67" s="29"/>
      <c r="D67" s="29"/>
      <c r="E67" s="29"/>
      <c r="F67" s="29"/>
      <c r="G67" s="24"/>
    </row>
    <row r="68" spans="1:7" ht="12.75" customHeight="1" x14ac:dyDescent="0.25">
      <c r="A68" s="27"/>
      <c r="B68" s="31"/>
      <c r="C68" s="29"/>
      <c r="D68" s="29"/>
      <c r="E68" s="29"/>
      <c r="F68" s="29"/>
      <c r="G68" s="24"/>
    </row>
    <row r="69" spans="1:7" ht="12" customHeight="1" thickBot="1" x14ac:dyDescent="0.3">
      <c r="A69" s="17"/>
      <c r="B69" s="51"/>
      <c r="C69" s="52" t="s">
        <v>60</v>
      </c>
      <c r="D69" s="53"/>
      <c r="E69" s="54"/>
      <c r="F69" s="22"/>
      <c r="G69" s="24"/>
    </row>
    <row r="70" spans="1:7" ht="12" customHeight="1" x14ac:dyDescent="0.25">
      <c r="A70" s="27"/>
      <c r="B70" s="55" t="s">
        <v>61</v>
      </c>
      <c r="C70" s="56">
        <v>13</v>
      </c>
      <c r="D70" s="56">
        <v>15</v>
      </c>
      <c r="E70" s="57">
        <v>17</v>
      </c>
      <c r="F70" s="50"/>
      <c r="G70" s="25"/>
    </row>
    <row r="71" spans="1:7" ht="12.75" customHeight="1" thickBot="1" x14ac:dyDescent="0.3">
      <c r="A71" s="27"/>
      <c r="B71" s="36" t="s">
        <v>62</v>
      </c>
      <c r="C71" s="37">
        <f>(G45/C70)</f>
        <v>50914.903846153844</v>
      </c>
      <c r="D71" s="37">
        <f>(G45/D70)</f>
        <v>44126.25</v>
      </c>
      <c r="E71" s="58">
        <f>(G45/E70)</f>
        <v>38934.926470588238</v>
      </c>
      <c r="F71" s="50"/>
      <c r="G71" s="25"/>
    </row>
    <row r="72" spans="1:7" ht="15.6" customHeight="1" x14ac:dyDescent="0.25">
      <c r="A72" s="27"/>
      <c r="B72" s="41" t="s">
        <v>63</v>
      </c>
      <c r="C72" s="26"/>
      <c r="D72" s="26"/>
      <c r="E72" s="26"/>
      <c r="F72" s="26"/>
      <c r="G72" s="26"/>
    </row>
  </sheetData>
  <mergeCells count="8">
    <mergeCell ref="B58:C5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7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cerdos</vt:lpstr>
      <vt:lpstr>cerdos!Área_de_impresión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2023-03-27T16:06:41Z</cp:lastPrinted>
  <dcterms:created xsi:type="dcterms:W3CDTF">2020-11-27T12:49:26Z</dcterms:created>
  <dcterms:modified xsi:type="dcterms:W3CDTF">2023-04-27T12:14:54Z</dcterms:modified>
  <cp:category/>
  <cp:contentStatus/>
</cp:coreProperties>
</file>