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uarios\Abenil\Desktop\revision 27 042023\fichas tecnicas 2023 BENIL\FICHAS TECNICAS TEMUCO\"/>
    </mc:Choice>
  </mc:AlternateContent>
  <bookViews>
    <workbookView xWindow="0" yWindow="0" windowWidth="20490" windowHeight="6420"/>
  </bookViews>
  <sheets>
    <sheet name="cerdos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65" i="1" l="1"/>
  <c r="D64" i="1"/>
  <c r="D63" i="1"/>
  <c r="D62" i="1"/>
  <c r="D61" i="1"/>
  <c r="D60" i="1"/>
  <c r="D59" i="1"/>
  <c r="C63" i="1" l="1"/>
  <c r="C61" i="1"/>
  <c r="G21" i="1" l="1"/>
  <c r="G22" i="1"/>
  <c r="G27" i="1"/>
  <c r="G28" i="1"/>
  <c r="C60" i="1" s="1"/>
  <c r="G33" i="1"/>
  <c r="G34" i="1"/>
  <c r="G12" i="1"/>
  <c r="G45" i="1" s="1"/>
  <c r="G23" i="1" l="1"/>
  <c r="C59" i="1" s="1"/>
  <c r="G35" i="1"/>
  <c r="C62" i="1" s="1"/>
  <c r="G42" i="1" l="1"/>
  <c r="G43" i="1" s="1"/>
  <c r="G44" i="1" s="1"/>
  <c r="G46" i="1" s="1"/>
  <c r="C64" i="1" l="1"/>
  <c r="C65" i="1" s="1"/>
  <c r="C70" i="1"/>
  <c r="E70" i="1"/>
  <c r="D70" i="1"/>
</calcChain>
</file>

<file path=xl/sharedStrings.xml><?xml version="1.0" encoding="utf-8"?>
<sst xmlns="http://schemas.openxmlformats.org/spreadsheetml/2006/main" count="99" uniqueCount="78">
  <si>
    <t>RUBRO O CULTIVO</t>
  </si>
  <si>
    <t>CERDOS</t>
  </si>
  <si>
    <t>VARIEDAD</t>
  </si>
  <si>
    <t>FECHA ESTIMADA  PRECIO VENTA</t>
  </si>
  <si>
    <t>NIVEL TECNOLÓGICO</t>
  </si>
  <si>
    <t>PRECIO ESPERADO ($/unidad)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</si>
  <si>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</si>
  <si>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</si>
  <si>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</si>
  <si>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</si>
  <si>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</si>
  <si>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</si>
  <si>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</si>
  <si>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</si>
  <si>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</si>
  <si>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</si>
  <si>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</si>
  <si>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</si>
  <si>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</si>
  <si>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</si>
  <si>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</si>
  <si>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</si>
  <si>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Asistencia veterinaria</t>
  </si>
  <si>
    <t>JH</t>
  </si>
  <si>
    <t>Manejo madre</t>
  </si>
  <si>
    <t>Subtotal Jornadas Hombre</t>
  </si>
  <si>
    <t>JORNADAS ANIMAL</t>
  </si>
  <si>
    <t>Monta</t>
  </si>
  <si>
    <t>JA</t>
  </si>
  <si>
    <t>Abril - Sept.</t>
  </si>
  <si>
    <t>Subtotal Jornadas Animal</t>
  </si>
  <si>
    <t>INSUMOS</t>
  </si>
  <si>
    <t>Insumos</t>
  </si>
  <si>
    <t>Unidad (Kg/l/u)</t>
  </si>
  <si>
    <t>Cantidad (Kg/l/u)</t>
  </si>
  <si>
    <t>ALIMENTACIÓN</t>
  </si>
  <si>
    <t>Madre Casero</t>
  </si>
  <si>
    <t>kg</t>
  </si>
  <si>
    <t>Anual</t>
  </si>
  <si>
    <t>Lechones Inicial</t>
  </si>
  <si>
    <t>Subtotal Insumos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</si>
  <si>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</si>
  <si>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</si>
  <si>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</si>
  <si>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</si>
  <si>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</si>
  <si>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</si>
  <si>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</si>
  <si>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</si>
  <si>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</si>
  <si>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</si>
  <si>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</si>
  <si>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</si>
  <si>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</si>
  <si>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</si>
  <si>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Item</t>
  </si>
  <si>
    <t>%</t>
  </si>
  <si>
    <t>Mano de obra</t>
  </si>
  <si>
    <t>Jornada Animal</t>
  </si>
  <si>
    <t>Maquinaria</t>
  </si>
  <si>
    <t>Otros</t>
  </si>
  <si>
    <t>Imprevistos</t>
  </si>
  <si>
    <t>ESCENARIOS COSTO UNITARIO  ($/lechones)</t>
  </si>
  <si>
    <t>(*): Este valor representa el valor mìnimo de venta del producto</t>
  </si>
  <si>
    <t>Mayo - Sept</t>
  </si>
  <si>
    <t>Mercado Local</t>
  </si>
  <si>
    <t>Marzo - Octubre</t>
  </si>
  <si>
    <t>$/há</t>
  </si>
  <si>
    <t>MEDIO</t>
  </si>
  <si>
    <t>ARUCANIA</t>
  </si>
  <si>
    <t>TEMUCO</t>
  </si>
  <si>
    <t>FREIRE - TEMUCO</t>
  </si>
  <si>
    <t>CRIOLLOS</t>
  </si>
  <si>
    <t>OTROS</t>
  </si>
  <si>
    <t>COSTO TOTAL/há.</t>
  </si>
  <si>
    <t>RENDIMIENTO (lechones)</t>
  </si>
  <si>
    <t>Rendimiento (lechones)</t>
  </si>
  <si>
    <t>Costo unitario ($/lechón) (*)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</si>
</sst>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 * #,##0.00_ ;_ * \-#,##0.00_ ;_ * &quot;-&quot;??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</numFmts>
  <fonts count="22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1"/>
      <color indexed="8"/>
      <name val="Calibri"/>
      <family val="2"/>
    </font>
    <font>
      <sz val="10"/>
      <name val="Arial"/>
      <family val="2"/>
    </font>
    <font>
      <b/>
      <sz val="8"/>
      <color indexed="9"/>
      <name val="Arial Narrow"/>
      <family val="2"/>
    </font>
    <font>
      <sz val="8"/>
      <color theme="1"/>
      <name val="Arial Narrow"/>
      <family val="2"/>
    </font>
    <font>
      <b/>
      <i/>
      <sz val="8"/>
      <color indexed="9"/>
      <name val="Arial Narrow"/>
      <family val="2"/>
    </font>
    <font>
      <sz val="8"/>
      <name val="Arial Narrow"/>
      <family val="2"/>
    </font>
    <font>
      <b/>
      <sz val="8"/>
      <color theme="1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56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1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 applyNumberFormat="0" applyFill="0" applyBorder="0" applyProtection="0"/>
    <xf numFmtId="43" fontId="15" fillId="0" borderId="0" applyFont="0" applyFill="0" applyBorder="0" applyAlignment="0" applyProtection="0"/>
    <xf numFmtId="0" fontId="16" fillId="0" borderId="18"/>
  </cellStyleXfs>
  <cellXfs count="169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3" xfId="0" applyFill="1" applyBorder="1"/>
    <xf numFmtId="0" fontId="0" fillId="2" borderId="4" xfId="0" applyFill="1" applyBorder="1"/>
    <xf numFmtId="49" fontId="3" fillId="2" borderId="5" xfId="0" applyNumberFormat="1" applyFont="1" applyFill="1" applyBorder="1"/>
    <xf numFmtId="0" fontId="3" fillId="2" borderId="5" xfId="0" applyFont="1" applyFill="1" applyBorder="1"/>
    <xf numFmtId="0" fontId="0" fillId="2" borderId="7" xfId="0" applyFill="1" applyBorder="1"/>
    <xf numFmtId="49" fontId="4" fillId="3" borderId="5" xfId="0" applyNumberFormat="1" applyFont="1" applyFill="1" applyBorder="1" applyAlignment="1">
      <alignment vertical="center"/>
    </xf>
    <xf numFmtId="0" fontId="4" fillId="3" borderId="5" xfId="0" applyFont="1" applyFill="1" applyBorder="1" applyAlignment="1">
      <alignment horizontal="center" vertical="center"/>
    </xf>
    <xf numFmtId="0" fontId="2" fillId="2" borderId="14" xfId="0" applyFont="1" applyFill="1" applyBorder="1"/>
    <xf numFmtId="0" fontId="2" fillId="2" borderId="15" xfId="0" applyFont="1" applyFill="1" applyBorder="1"/>
    <xf numFmtId="3" fontId="2" fillId="2" borderId="15" xfId="0" applyNumberFormat="1" applyFont="1" applyFill="1" applyBorder="1"/>
    <xf numFmtId="0" fontId="5" fillId="2" borderId="5" xfId="0" applyFont="1" applyFill="1" applyBorder="1" applyAlignment="1">
      <alignment horizontal="left" vertical="center" wrapText="1"/>
    </xf>
    <xf numFmtId="0" fontId="0" fillId="2" borderId="16" xfId="0" applyFill="1" applyBorder="1"/>
    <xf numFmtId="0" fontId="11" fillId="6" borderId="18" xfId="0" applyFont="1" applyFill="1" applyBorder="1"/>
    <xf numFmtId="0" fontId="6" fillId="6" borderId="17" xfId="0" applyFont="1" applyFill="1" applyBorder="1" applyAlignment="1">
      <alignment vertical="center"/>
    </xf>
    <xf numFmtId="0" fontId="6" fillId="6" borderId="18" xfId="0" applyFont="1" applyFill="1" applyBorder="1" applyAlignment="1">
      <alignment vertical="center"/>
    </xf>
    <xf numFmtId="164" fontId="1" fillId="2" borderId="18" xfId="0" applyNumberFormat="1" applyFont="1" applyFill="1" applyBorder="1" applyAlignment="1">
      <alignment vertical="center"/>
    </xf>
    <xf numFmtId="164" fontId="13" fillId="2" borderId="18" xfId="0" applyNumberFormat="1" applyFont="1" applyFill="1" applyBorder="1" applyAlignment="1">
      <alignment vertical="center"/>
    </xf>
    <xf numFmtId="0" fontId="11" fillId="2" borderId="18" xfId="0" applyFont="1" applyFill="1" applyBorder="1"/>
    <xf numFmtId="0" fontId="0" fillId="2" borderId="19" xfId="0" applyFill="1" applyBorder="1"/>
    <xf numFmtId="49" fontId="0" fillId="2" borderId="18" xfId="0" applyNumberFormat="1" applyFill="1" applyBorder="1" applyAlignment="1">
      <alignment vertical="center"/>
    </xf>
    <xf numFmtId="0" fontId="6" fillId="2" borderId="18" xfId="0" applyFont="1" applyFill="1" applyBorder="1" applyAlignment="1">
      <alignment vertical="center"/>
    </xf>
    <xf numFmtId="0" fontId="0" fillId="2" borderId="18" xfId="0" applyFill="1" applyBorder="1" applyAlignment="1">
      <alignment vertical="center"/>
    </xf>
    <xf numFmtId="0" fontId="12" fillId="2" borderId="18" xfId="0" applyFont="1" applyFill="1" applyBorder="1" applyAlignment="1">
      <alignment vertical="center"/>
    </xf>
    <xf numFmtId="49" fontId="9" fillId="7" borderId="28" xfId="0" applyNumberFormat="1" applyFont="1" applyFill="1" applyBorder="1" applyAlignment="1">
      <alignment vertical="center"/>
    </xf>
    <xf numFmtId="165" fontId="9" fillId="7" borderId="29" xfId="0" applyNumberFormat="1" applyFont="1" applyFill="1" applyBorder="1" applyAlignment="1">
      <alignment vertical="center"/>
    </xf>
    <xf numFmtId="0" fontId="11" fillId="2" borderId="18" xfId="0" applyFont="1" applyFill="1" applyBorder="1" applyAlignment="1">
      <alignment vertical="center"/>
    </xf>
    <xf numFmtId="49" fontId="11" fillId="2" borderId="18" xfId="0" applyNumberFormat="1" applyFont="1" applyFill="1" applyBorder="1" applyAlignment="1">
      <alignment vertical="center"/>
    </xf>
    <xf numFmtId="49" fontId="9" fillId="2" borderId="31" xfId="0" applyNumberFormat="1" applyFont="1" applyFill="1" applyBorder="1" applyAlignment="1">
      <alignment vertical="center"/>
    </xf>
    <xf numFmtId="0" fontId="11" fillId="2" borderId="32" xfId="0" applyFont="1" applyFill="1" applyBorder="1"/>
    <xf numFmtId="0" fontId="11" fillId="2" borderId="33" xfId="0" applyFont="1" applyFill="1" applyBorder="1"/>
    <xf numFmtId="49" fontId="11" fillId="2" borderId="34" xfId="0" applyNumberFormat="1" applyFont="1" applyFill="1" applyBorder="1" applyAlignment="1">
      <alignment vertical="center"/>
    </xf>
    <xf numFmtId="0" fontId="11" fillId="2" borderId="35" xfId="0" applyFont="1" applyFill="1" applyBorder="1"/>
    <xf numFmtId="49" fontId="11" fillId="2" borderId="36" xfId="0" applyNumberFormat="1" applyFont="1" applyFill="1" applyBorder="1" applyAlignment="1">
      <alignment vertical="center"/>
    </xf>
    <xf numFmtId="0" fontId="11" fillId="2" borderId="37" xfId="0" applyFont="1" applyFill="1" applyBorder="1"/>
    <xf numFmtId="0" fontId="11" fillId="2" borderId="38" xfId="0" applyFont="1" applyFill="1" applyBorder="1"/>
    <xf numFmtId="0" fontId="9" fillId="6" borderId="18" xfId="0" applyFont="1" applyFill="1" applyBorder="1" applyAlignment="1">
      <alignment vertical="center"/>
    </xf>
    <xf numFmtId="0" fontId="6" fillId="8" borderId="17" xfId="0" applyFont="1" applyFill="1" applyBorder="1" applyAlignment="1">
      <alignment vertical="center"/>
    </xf>
    <xf numFmtId="49" fontId="14" fillId="8" borderId="18" xfId="0" applyNumberFormat="1" applyFont="1" applyFill="1" applyBorder="1" applyAlignment="1">
      <alignment vertical="center"/>
    </xf>
    <xf numFmtId="0" fontId="6" fillId="8" borderId="18" xfId="0" applyFont="1" applyFill="1" applyBorder="1" applyAlignment="1">
      <alignment vertical="center"/>
    </xf>
    <xf numFmtId="0" fontId="6" fillId="8" borderId="39" xfId="0" applyFont="1" applyFill="1" applyBorder="1" applyAlignment="1">
      <alignment vertical="center"/>
    </xf>
    <xf numFmtId="49" fontId="9" fillId="7" borderId="40" xfId="0" applyNumberFormat="1" applyFont="1" applyFill="1" applyBorder="1" applyAlignment="1">
      <alignment vertical="center"/>
    </xf>
    <xf numFmtId="0" fontId="9" fillId="7" borderId="41" xfId="0" applyNumberFormat="1" applyFont="1" applyFill="1" applyBorder="1" applyAlignment="1">
      <alignment vertical="center"/>
    </xf>
    <xf numFmtId="0" fontId="9" fillId="7" borderId="42" xfId="0" applyNumberFormat="1" applyFont="1" applyFill="1" applyBorder="1" applyAlignment="1">
      <alignment vertical="center"/>
    </xf>
    <xf numFmtId="165" fontId="9" fillId="7" borderId="30" xfId="0" applyNumberFormat="1" applyFont="1" applyFill="1" applyBorder="1" applyAlignment="1">
      <alignment vertical="center"/>
    </xf>
    <xf numFmtId="0" fontId="0" fillId="0" borderId="18" xfId="0" applyNumberFormat="1" applyBorder="1"/>
    <xf numFmtId="0" fontId="0" fillId="2" borderId="45" xfId="0" applyFill="1" applyBorder="1"/>
    <xf numFmtId="49" fontId="3" fillId="2" borderId="43" xfId="0" applyNumberFormat="1" applyFont="1" applyFill="1" applyBorder="1" applyAlignment="1">
      <alignment vertical="center" wrapText="1"/>
    </xf>
    <xf numFmtId="49" fontId="17" fillId="3" borderId="43" xfId="0" applyNumberFormat="1" applyFont="1" applyFill="1" applyBorder="1" applyAlignment="1">
      <alignment vertical="center" wrapText="1"/>
    </xf>
    <xf numFmtId="0" fontId="3" fillId="2" borderId="44" xfId="0" applyFont="1" applyFill="1" applyBorder="1"/>
    <xf numFmtId="0" fontId="3" fillId="2" borderId="46" xfId="0" applyFont="1" applyFill="1" applyBorder="1" applyAlignment="1">
      <alignment wrapText="1"/>
    </xf>
    <xf numFmtId="14" fontId="3" fillId="2" borderId="46" xfId="0" applyNumberFormat="1" applyFont="1" applyFill="1" applyBorder="1"/>
    <xf numFmtId="0" fontId="3" fillId="2" borderId="3" xfId="0" applyFont="1" applyFill="1" applyBorder="1"/>
    <xf numFmtId="0" fontId="3" fillId="2" borderId="6" xfId="0" applyFont="1" applyFill="1" applyBorder="1"/>
    <xf numFmtId="0" fontId="3" fillId="2" borderId="6" xfId="0" applyFont="1" applyFill="1" applyBorder="1" applyAlignment="1">
      <alignment horizontal="justify" wrapText="1"/>
    </xf>
    <xf numFmtId="0" fontId="3" fillId="2" borderId="8" xfId="0" applyFont="1" applyFill="1" applyBorder="1"/>
    <xf numFmtId="0" fontId="3" fillId="2" borderId="9" xfId="0" applyFont="1" applyFill="1" applyBorder="1" applyAlignment="1">
      <alignment horizontal="left"/>
    </xf>
    <xf numFmtId="0" fontId="3" fillId="2" borderId="9" xfId="0" applyFont="1" applyFill="1" applyBorder="1"/>
    <xf numFmtId="49" fontId="17" fillId="5" borderId="10" xfId="0" applyNumberFormat="1" applyFont="1" applyFill="1" applyBorder="1" applyAlignment="1">
      <alignment vertical="center"/>
    </xf>
    <xf numFmtId="0" fontId="3" fillId="2" borderId="11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49" fontId="17" fillId="3" borderId="5" xfId="0" applyNumberFormat="1" applyFont="1" applyFill="1" applyBorder="1" applyAlignment="1">
      <alignment horizontal="center" vertical="center" wrapText="1"/>
    </xf>
    <xf numFmtId="0" fontId="18" fillId="0" borderId="43" xfId="0" applyFont="1" applyBorder="1" applyAlignment="1">
      <alignment horizontal="left" vertical="center"/>
    </xf>
    <xf numFmtId="3" fontId="18" fillId="0" borderId="43" xfId="0" applyNumberFormat="1" applyFont="1" applyBorder="1" applyAlignment="1">
      <alignment horizontal="center" vertical="center"/>
    </xf>
    <xf numFmtId="3" fontId="3" fillId="2" borderId="9" xfId="0" applyNumberFormat="1" applyFont="1" applyFill="1" applyBorder="1"/>
    <xf numFmtId="49" fontId="17" fillId="5" borderId="12" xfId="0" applyNumberFormat="1" applyFont="1" applyFill="1" applyBorder="1" applyAlignment="1">
      <alignment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vertical="center"/>
    </xf>
    <xf numFmtId="0" fontId="20" fillId="0" borderId="43" xfId="0" applyFont="1" applyFill="1" applyBorder="1" applyAlignment="1">
      <alignment horizontal="left" vertical="center"/>
    </xf>
    <xf numFmtId="0" fontId="20" fillId="0" borderId="43" xfId="0" applyFont="1" applyFill="1" applyBorder="1" applyAlignment="1">
      <alignment horizontal="center" vertical="center" wrapText="1"/>
    </xf>
    <xf numFmtId="49" fontId="4" fillId="3" borderId="12" xfId="0" applyNumberFormat="1" applyFont="1" applyFill="1" applyBorder="1" applyAlignment="1">
      <alignment vertical="center"/>
    </xf>
    <xf numFmtId="0" fontId="4" fillId="3" borderId="12" xfId="0" applyFont="1" applyFill="1" applyBorder="1" applyAlignment="1">
      <alignment horizontal="center" vertical="center"/>
    </xf>
    <xf numFmtId="49" fontId="17" fillId="3" borderId="10" xfId="0" applyNumberFormat="1" applyFont="1" applyFill="1" applyBorder="1" applyAlignment="1">
      <alignment horizontal="center" vertical="center" wrapText="1"/>
    </xf>
    <xf numFmtId="0" fontId="21" fillId="9" borderId="43" xfId="0" applyFont="1" applyFill="1" applyBorder="1" applyAlignment="1">
      <alignment vertical="center"/>
    </xf>
    <xf numFmtId="0" fontId="18" fillId="0" borderId="43" xfId="2" applyFont="1" applyBorder="1" applyAlignment="1">
      <alignment horizontal="center" vertical="center"/>
    </xf>
    <xf numFmtId="0" fontId="20" fillId="0" borderId="43" xfId="2" applyFont="1" applyBorder="1" applyAlignment="1">
      <alignment horizontal="center" vertical="center"/>
    </xf>
    <xf numFmtId="3" fontId="20" fillId="0" borderId="43" xfId="1" applyNumberFormat="1" applyFont="1" applyBorder="1" applyAlignment="1">
      <alignment horizontal="center" vertical="center"/>
    </xf>
    <xf numFmtId="0" fontId="18" fillId="0" borderId="43" xfId="2" applyFont="1" applyBorder="1" applyAlignment="1">
      <alignment vertical="center"/>
    </xf>
    <xf numFmtId="0" fontId="18" fillId="9" borderId="43" xfId="2" applyFont="1" applyFill="1" applyBorder="1" applyAlignment="1">
      <alignment vertical="center"/>
    </xf>
    <xf numFmtId="0" fontId="18" fillId="9" borderId="43" xfId="2" applyFont="1" applyFill="1" applyBorder="1" applyAlignment="1">
      <alignment horizontal="center" vertical="center"/>
    </xf>
    <xf numFmtId="0" fontId="20" fillId="9" borderId="43" xfId="2" applyFont="1" applyFill="1" applyBorder="1" applyAlignment="1">
      <alignment horizontal="center" vertical="center"/>
    </xf>
    <xf numFmtId="0" fontId="3" fillId="2" borderId="20" xfId="0" applyFont="1" applyFill="1" applyBorder="1"/>
    <xf numFmtId="3" fontId="3" fillId="2" borderId="20" xfId="0" applyNumberFormat="1" applyFont="1" applyFill="1" applyBorder="1"/>
    <xf numFmtId="49" fontId="17" fillId="5" borderId="21" xfId="0" applyNumberFormat="1" applyFont="1" applyFill="1" applyBorder="1" applyAlignment="1">
      <alignment vertical="center"/>
    </xf>
    <xf numFmtId="0" fontId="17" fillId="5" borderId="22" xfId="0" applyFont="1" applyFill="1" applyBorder="1" applyAlignment="1">
      <alignment vertical="center"/>
    </xf>
    <xf numFmtId="164" fontId="17" fillId="5" borderId="23" xfId="0" applyNumberFormat="1" applyFont="1" applyFill="1" applyBorder="1" applyAlignment="1">
      <alignment vertical="center"/>
    </xf>
    <xf numFmtId="49" fontId="17" fillId="3" borderId="24" xfId="0" applyNumberFormat="1" applyFont="1" applyFill="1" applyBorder="1" applyAlignment="1">
      <alignment vertical="center"/>
    </xf>
    <xf numFmtId="0" fontId="17" fillId="3" borderId="12" xfId="0" applyFont="1" applyFill="1" applyBorder="1" applyAlignment="1">
      <alignment vertical="center"/>
    </xf>
    <xf numFmtId="164" fontId="17" fillId="3" borderId="25" xfId="0" applyNumberFormat="1" applyFont="1" applyFill="1" applyBorder="1" applyAlignment="1">
      <alignment vertical="center"/>
    </xf>
    <xf numFmtId="49" fontId="17" fillId="5" borderId="24" xfId="0" applyNumberFormat="1" applyFont="1" applyFill="1" applyBorder="1" applyAlignment="1">
      <alignment vertical="center"/>
    </xf>
    <xf numFmtId="0" fontId="17" fillId="5" borderId="12" xfId="0" applyFont="1" applyFill="1" applyBorder="1" applyAlignment="1">
      <alignment vertical="center"/>
    </xf>
    <xf numFmtId="164" fontId="17" fillId="5" borderId="25" xfId="0" applyNumberFormat="1" applyFont="1" applyFill="1" applyBorder="1" applyAlignment="1">
      <alignment vertical="center"/>
    </xf>
    <xf numFmtId="49" fontId="17" fillId="5" borderId="26" xfId="0" applyNumberFormat="1" applyFont="1" applyFill="1" applyBorder="1" applyAlignment="1">
      <alignment vertical="center"/>
    </xf>
    <xf numFmtId="0" fontId="17" fillId="5" borderId="27" xfId="0" applyFont="1" applyFill="1" applyBorder="1" applyAlignment="1">
      <alignment vertical="center"/>
    </xf>
    <xf numFmtId="49" fontId="17" fillId="3" borderId="47" xfId="0" applyNumberFormat="1" applyFont="1" applyFill="1" applyBorder="1" applyAlignment="1">
      <alignment horizontal="center" vertical="center"/>
    </xf>
    <xf numFmtId="49" fontId="17" fillId="3" borderId="47" xfId="0" applyNumberFormat="1" applyFont="1" applyFill="1" applyBorder="1" applyAlignment="1">
      <alignment horizontal="center" vertical="center" wrapText="1"/>
    </xf>
    <xf numFmtId="49" fontId="4" fillId="3" borderId="48" xfId="0" applyNumberFormat="1" applyFont="1" applyFill="1" applyBorder="1" applyAlignment="1">
      <alignment vertical="center"/>
    </xf>
    <xf numFmtId="0" fontId="4" fillId="3" borderId="48" xfId="0" applyFont="1" applyFill="1" applyBorder="1" applyAlignment="1">
      <alignment horizontal="center" vertical="center"/>
    </xf>
    <xf numFmtId="3" fontId="0" fillId="2" borderId="7" xfId="0" applyNumberFormat="1" applyFill="1" applyBorder="1"/>
    <xf numFmtId="3" fontId="18" fillId="0" borderId="43" xfId="0" applyNumberFormat="1" applyFont="1" applyBorder="1" applyAlignment="1">
      <alignment horizontal="left" vertical="center"/>
    </xf>
    <xf numFmtId="3" fontId="0" fillId="0" borderId="0" xfId="0" applyNumberFormat="1"/>
    <xf numFmtId="3" fontId="18" fillId="0" borderId="43" xfId="0" applyNumberFormat="1" applyFont="1" applyBorder="1" applyAlignment="1">
      <alignment horizontal="left" vertical="center" wrapText="1"/>
    </xf>
    <xf numFmtId="0" fontId="18" fillId="9" borderId="43" xfId="0" applyFont="1" applyFill="1" applyBorder="1" applyAlignment="1">
      <alignment horizontal="left" vertical="center"/>
    </xf>
    <xf numFmtId="17" fontId="18" fillId="0" borderId="43" xfId="0" applyNumberFormat="1" applyFont="1" applyBorder="1" applyAlignment="1">
      <alignment horizontal="left" vertical="center"/>
    </xf>
    <xf numFmtId="3" fontId="18" fillId="9" borderId="43" xfId="0" applyNumberFormat="1" applyFont="1" applyFill="1" applyBorder="1" applyAlignment="1">
      <alignment horizontal="left" vertical="center"/>
    </xf>
    <xf numFmtId="17" fontId="18" fillId="9" borderId="43" xfId="0" applyNumberFormat="1" applyFont="1" applyFill="1" applyBorder="1" applyAlignment="1">
      <alignment horizontal="left" vertical="center" wrapText="1"/>
    </xf>
    <xf numFmtId="17" fontId="18" fillId="9" borderId="43" xfId="0" applyNumberFormat="1" applyFont="1" applyFill="1" applyBorder="1" applyAlignment="1">
      <alignment horizontal="left" vertical="center"/>
    </xf>
    <xf numFmtId="49" fontId="3" fillId="2" borderId="5" xfId="0" applyNumberFormat="1" applyFont="1" applyFill="1" applyBorder="1" applyAlignment="1">
      <alignment horizontal="left"/>
    </xf>
    <xf numFmtId="49" fontId="3" fillId="2" borderId="5" xfId="0" applyNumberFormat="1" applyFont="1" applyFill="1" applyBorder="1" applyAlignment="1">
      <alignment horizontal="left" wrapText="1"/>
    </xf>
    <xf numFmtId="3" fontId="18" fillId="9" borderId="43" xfId="0" applyNumberFormat="1" applyFont="1" applyFill="1" applyBorder="1" applyAlignment="1">
      <alignment horizontal="right" vertical="center"/>
    </xf>
    <xf numFmtId="3" fontId="18" fillId="0" borderId="43" xfId="0" applyNumberFormat="1" applyFont="1" applyBorder="1" applyAlignment="1">
      <alignment horizontal="right" vertical="center"/>
    </xf>
    <xf numFmtId="3" fontId="20" fillId="0" borderId="43" xfId="0" applyNumberFormat="1" applyFont="1" applyBorder="1" applyAlignment="1">
      <alignment horizontal="right" vertical="center"/>
    </xf>
    <xf numFmtId="0" fontId="4" fillId="3" borderId="5" xfId="0" applyFont="1" applyFill="1" applyBorder="1" applyAlignment="1">
      <alignment horizontal="right" vertical="center"/>
    </xf>
    <xf numFmtId="3" fontId="4" fillId="3" borderId="5" xfId="0" applyNumberFormat="1" applyFont="1" applyFill="1" applyBorder="1" applyAlignment="1">
      <alignment horizontal="right" vertical="center"/>
    </xf>
    <xf numFmtId="164" fontId="17" fillId="5" borderId="27" xfId="0" applyNumberFormat="1" applyFont="1" applyFill="1" applyBorder="1" applyAlignment="1">
      <alignment vertical="center"/>
    </xf>
    <xf numFmtId="0" fontId="20" fillId="0" borderId="43" xfId="0" applyFont="1" applyFill="1" applyBorder="1" applyAlignment="1">
      <alignment horizontal="right" vertical="center"/>
    </xf>
    <xf numFmtId="3" fontId="20" fillId="0" borderId="43" xfId="0" applyNumberFormat="1" applyFont="1" applyFill="1" applyBorder="1" applyAlignment="1">
      <alignment horizontal="right" vertical="center" wrapText="1"/>
    </xf>
    <xf numFmtId="3" fontId="3" fillId="2" borderId="43" xfId="0" applyNumberFormat="1" applyFont="1" applyFill="1" applyBorder="1" applyAlignment="1">
      <alignment horizontal="right" vertical="center"/>
    </xf>
    <xf numFmtId="0" fontId="4" fillId="3" borderId="48" xfId="0" applyFont="1" applyFill="1" applyBorder="1" applyAlignment="1">
      <alignment horizontal="right" vertical="center"/>
    </xf>
    <xf numFmtId="3" fontId="4" fillId="3" borderId="48" xfId="0" applyNumberFormat="1" applyFont="1" applyFill="1" applyBorder="1" applyAlignment="1">
      <alignment horizontal="right" vertical="center"/>
    </xf>
    <xf numFmtId="0" fontId="18" fillId="0" borderId="43" xfId="2" applyFont="1" applyBorder="1" applyAlignment="1">
      <alignment horizontal="right" vertical="center"/>
    </xf>
    <xf numFmtId="3" fontId="20" fillId="0" borderId="43" xfId="1" applyNumberFormat="1" applyFont="1" applyBorder="1" applyAlignment="1">
      <alignment horizontal="right" vertical="center"/>
    </xf>
    <xf numFmtId="3" fontId="3" fillId="2" borderId="5" xfId="0" applyNumberFormat="1" applyFont="1" applyFill="1" applyBorder="1" applyAlignment="1">
      <alignment horizontal="right"/>
    </xf>
    <xf numFmtId="0" fontId="18" fillId="9" borderId="43" xfId="2" applyFont="1" applyFill="1" applyBorder="1" applyAlignment="1">
      <alignment horizontal="right" vertical="center"/>
    </xf>
    <xf numFmtId="3" fontId="20" fillId="9" borderId="43" xfId="1" applyNumberFormat="1" applyFont="1" applyFill="1" applyBorder="1" applyAlignment="1">
      <alignment horizontal="right" vertical="center"/>
    </xf>
    <xf numFmtId="0" fontId="4" fillId="3" borderId="12" xfId="0" applyFont="1" applyFill="1" applyBorder="1" applyAlignment="1">
      <alignment horizontal="right" vertical="center"/>
    </xf>
    <xf numFmtId="3" fontId="4" fillId="3" borderId="12" xfId="0" applyNumberFormat="1" applyFont="1" applyFill="1" applyBorder="1" applyAlignment="1">
      <alignment horizontal="right" vertical="center"/>
    </xf>
    <xf numFmtId="49" fontId="17" fillId="5" borderId="47" xfId="0" applyNumberFormat="1" applyFont="1" applyFill="1" applyBorder="1" applyAlignment="1">
      <alignment vertical="center"/>
    </xf>
    <xf numFmtId="0" fontId="3" fillId="2" borderId="49" xfId="0" applyFont="1" applyFill="1" applyBorder="1" applyAlignment="1">
      <alignment horizontal="center" vertical="center"/>
    </xf>
    <xf numFmtId="0" fontId="3" fillId="2" borderId="45" xfId="0" applyFont="1" applyFill="1" applyBorder="1" applyAlignment="1">
      <alignment horizontal="center" vertical="center"/>
    </xf>
    <xf numFmtId="0" fontId="3" fillId="2" borderId="45" xfId="0" applyFont="1" applyFill="1" applyBorder="1" applyAlignment="1">
      <alignment vertical="center"/>
    </xf>
    <xf numFmtId="49" fontId="17" fillId="3" borderId="43" xfId="0" applyNumberFormat="1" applyFont="1" applyFill="1" applyBorder="1" applyAlignment="1">
      <alignment horizontal="center" vertical="center"/>
    </xf>
    <xf numFmtId="49" fontId="17" fillId="3" borderId="43" xfId="0" applyNumberFormat="1" applyFont="1" applyFill="1" applyBorder="1" applyAlignment="1">
      <alignment horizontal="center" vertical="center" wrapText="1"/>
    </xf>
    <xf numFmtId="49" fontId="18" fillId="9" borderId="43" xfId="0" applyNumberFormat="1" applyFont="1" applyFill="1" applyBorder="1" applyAlignment="1">
      <alignment horizontal="left" vertical="center"/>
    </xf>
    <xf numFmtId="49" fontId="18" fillId="9" borderId="43" xfId="0" applyNumberFormat="1" applyFont="1" applyFill="1" applyBorder="1" applyAlignment="1">
      <alignment horizontal="center" vertical="center" wrapText="1"/>
    </xf>
    <xf numFmtId="0" fontId="18" fillId="9" borderId="43" xfId="0" applyNumberFormat="1" applyFont="1" applyFill="1" applyBorder="1" applyAlignment="1">
      <alignment horizontal="center" vertical="center" wrapText="1"/>
    </xf>
    <xf numFmtId="49" fontId="18" fillId="9" borderId="43" xfId="0" applyNumberFormat="1" applyFont="1" applyFill="1" applyBorder="1" applyAlignment="1">
      <alignment horizontal="right" vertical="center"/>
    </xf>
    <xf numFmtId="3" fontId="18" fillId="9" borderId="43" xfId="0" applyNumberFormat="1" applyFont="1" applyFill="1" applyBorder="1" applyAlignment="1">
      <alignment horizontal="right" vertical="center" wrapText="1"/>
    </xf>
    <xf numFmtId="3" fontId="3" fillId="2" borderId="50" xfId="0" applyNumberFormat="1" applyFont="1" applyFill="1" applyBorder="1" applyAlignment="1">
      <alignment horizontal="right"/>
    </xf>
    <xf numFmtId="49" fontId="4" fillId="3" borderId="51" xfId="0" applyNumberFormat="1" applyFont="1" applyFill="1" applyBorder="1" applyAlignment="1">
      <alignment vertical="center"/>
    </xf>
    <xf numFmtId="0" fontId="4" fillId="3" borderId="51" xfId="0" applyFont="1" applyFill="1" applyBorder="1" applyAlignment="1">
      <alignment horizontal="center" vertical="center"/>
    </xf>
    <xf numFmtId="0" fontId="4" fillId="3" borderId="51" xfId="0" applyFont="1" applyFill="1" applyBorder="1" applyAlignment="1">
      <alignment horizontal="right" vertical="center"/>
    </xf>
    <xf numFmtId="3" fontId="4" fillId="3" borderId="51" xfId="0" applyNumberFormat="1" applyFont="1" applyFill="1" applyBorder="1" applyAlignment="1">
      <alignment horizontal="right" vertical="center"/>
    </xf>
    <xf numFmtId="49" fontId="4" fillId="9" borderId="47" xfId="0" applyNumberFormat="1" applyFont="1" applyFill="1" applyBorder="1" applyAlignment="1">
      <alignment vertical="center"/>
    </xf>
    <xf numFmtId="0" fontId="4" fillId="9" borderId="52" xfId="0" applyFont="1" applyFill="1" applyBorder="1" applyAlignment="1">
      <alignment horizontal="center" vertical="center"/>
    </xf>
    <xf numFmtId="0" fontId="4" fillId="9" borderId="18" xfId="0" applyFont="1" applyFill="1" applyBorder="1" applyAlignment="1">
      <alignment horizontal="center" vertical="center"/>
    </xf>
    <xf numFmtId="0" fontId="4" fillId="9" borderId="18" xfId="0" applyFont="1" applyFill="1" applyBorder="1" applyAlignment="1">
      <alignment horizontal="right" vertical="center"/>
    </xf>
    <xf numFmtId="3" fontId="4" fillId="9" borderId="18" xfId="0" applyNumberFormat="1" applyFont="1" applyFill="1" applyBorder="1" applyAlignment="1">
      <alignment horizontal="right" vertical="center"/>
    </xf>
    <xf numFmtId="49" fontId="9" fillId="7" borderId="43" xfId="0" applyNumberFormat="1" applyFont="1" applyFill="1" applyBorder="1" applyAlignment="1">
      <alignment vertical="center"/>
    </xf>
    <xf numFmtId="49" fontId="11" fillId="7" borderId="43" xfId="0" applyNumberFormat="1" applyFont="1" applyFill="1" applyBorder="1"/>
    <xf numFmtId="49" fontId="9" fillId="2" borderId="43" xfId="0" applyNumberFormat="1" applyFont="1" applyFill="1" applyBorder="1" applyAlignment="1">
      <alignment vertical="center"/>
    </xf>
    <xf numFmtId="3" fontId="9" fillId="2" borderId="43" xfId="0" applyNumberFormat="1" applyFont="1" applyFill="1" applyBorder="1" applyAlignment="1">
      <alignment vertical="center"/>
    </xf>
    <xf numFmtId="9" fontId="11" fillId="2" borderId="43" xfId="0" applyNumberFormat="1" applyFont="1" applyFill="1" applyBorder="1"/>
    <xf numFmtId="165" fontId="9" fillId="2" borderId="43" xfId="0" applyNumberFormat="1" applyFont="1" applyFill="1" applyBorder="1" applyAlignment="1">
      <alignment vertical="center"/>
    </xf>
    <xf numFmtId="165" fontId="9" fillId="7" borderId="43" xfId="0" applyNumberFormat="1" applyFont="1" applyFill="1" applyBorder="1" applyAlignment="1">
      <alignment vertical="center"/>
    </xf>
    <xf numFmtId="0" fontId="11" fillId="8" borderId="55" xfId="0" applyFont="1" applyFill="1" applyBorder="1"/>
    <xf numFmtId="49" fontId="14" fillId="8" borderId="53" xfId="0" applyNumberFormat="1" applyFont="1" applyFill="1" applyBorder="1" applyAlignment="1">
      <alignment vertical="center"/>
    </xf>
    <xf numFmtId="0" fontId="9" fillId="8" borderId="54" xfId="0" applyFont="1" applyFill="1" applyBorder="1" applyAlignment="1">
      <alignment vertical="center"/>
    </xf>
    <xf numFmtId="49" fontId="3" fillId="2" borderId="5" xfId="0" applyNumberFormat="1" applyFont="1" applyFill="1" applyBorder="1" applyAlignment="1">
      <alignment wrapText="1"/>
    </xf>
    <xf numFmtId="0" fontId="3" fillId="2" borderId="5" xfId="0" applyFont="1" applyFill="1" applyBorder="1" applyAlignment="1">
      <alignment wrapText="1"/>
    </xf>
    <xf numFmtId="49" fontId="4" fillId="3" borderId="5" xfId="0" applyNumberFormat="1" applyFont="1" applyFill="1" applyBorder="1" applyAlignment="1">
      <alignment wrapText="1"/>
    </xf>
    <xf numFmtId="0" fontId="4" fillId="4" borderId="5" xfId="0" applyFont="1" applyFill="1" applyBorder="1" applyAlignment="1">
      <alignment wrapText="1"/>
    </xf>
    <xf numFmtId="49" fontId="3" fillId="2" borderId="5" xfId="0" applyNumberFormat="1" applyFont="1" applyFill="1" applyBorder="1" applyAlignment="1"/>
    <xf numFmtId="0" fontId="3" fillId="2" borderId="5" xfId="0" applyFont="1" applyFill="1" applyBorder="1" applyAlignment="1"/>
    <xf numFmtId="49" fontId="19" fillId="3" borderId="5" xfId="0" applyNumberFormat="1" applyFont="1" applyFill="1" applyBorder="1" applyAlignment="1">
      <alignment horizontal="center" vertical="center"/>
    </xf>
    <xf numFmtId="0" fontId="19" fillId="4" borderId="5" xfId="0" applyFont="1" applyFill="1" applyBorder="1" applyAlignment="1">
      <alignment horizontal="center" vertical="center"/>
    </xf>
  </cellXfs>
  <cellStyles count="3">
    <cellStyle name="Millares" xfId="1" builtinId="3"/>
    <cellStyle name="Normal" xfId="0" builtinId="0"/>
    <cellStyle name="Normal 2" xfId="2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285748</xdr:colOff>
      <xdr:row>0</xdr:row>
      <xdr:rowOff>133349</xdr:rowOff>
    </xdr:from>
    <xdr:to>
      <xdr:col>7</xdr:col>
      <xdr:colOff>19050</xdr:colOff>
      <xdr:row>8</xdr:row>
      <xdr:rowOff>3047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48" y="133349"/>
          <a:ext cx="6657977" cy="139369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71"/>
  <sheetViews>
    <sheetView showGridLines="0" tabSelected="1" topLeftCell="A53" zoomScaleNormal="100" workbookViewId="0">
      <selection activeCell="H11" sqref="H11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29.855468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5.28515625" style="1" customWidth="1"/>
    <col min="8" max="255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2"/>
    </row>
    <row r="2" spans="1:7" ht="15" customHeight="1" x14ac:dyDescent="0.25">
      <c r="A2" s="2"/>
      <c r="B2" s="2"/>
      <c r="C2" s="2"/>
      <c r="D2" s="2"/>
      <c r="E2" s="2"/>
      <c r="F2" s="2"/>
      <c r="G2" s="2"/>
    </row>
    <row r="3" spans="1:7" ht="15" customHeight="1" x14ac:dyDescent="0.25">
      <c r="A3" s="2"/>
      <c r="B3" s="2"/>
      <c r="C3" s="2"/>
      <c r="D3" s="2"/>
      <c r="E3" s="2"/>
      <c r="F3" s="2"/>
      <c r="G3" s="2"/>
    </row>
    <row r="4" spans="1:7" ht="15" customHeight="1" x14ac:dyDescent="0.25">
      <c r="A4" s="2"/>
      <c r="B4" s="2"/>
      <c r="C4" s="2"/>
      <c r="D4" s="2"/>
      <c r="E4" s="2"/>
      <c r="F4" s="2"/>
      <c r="G4" s="2"/>
    </row>
    <row r="5" spans="1:7" ht="15" customHeight="1" x14ac:dyDescent="0.25">
      <c r="A5" s="2"/>
      <c r="B5" s="2"/>
      <c r="C5" s="2"/>
      <c r="D5" s="2"/>
      <c r="E5" s="2"/>
      <c r="F5" s="2"/>
      <c r="G5" s="2"/>
    </row>
    <row r="6" spans="1:7" ht="15" customHeight="1" x14ac:dyDescent="0.25">
      <c r="A6" s="2"/>
      <c r="B6" s="2"/>
      <c r="C6" s="2"/>
      <c r="D6" s="2"/>
      <c r="E6" s="2"/>
      <c r="F6" s="2"/>
      <c r="G6" s="2"/>
    </row>
    <row r="7" spans="1:7" ht="15" customHeight="1" x14ac:dyDescent="0.25">
      <c r="A7" s="2"/>
      <c r="B7" s="2"/>
      <c r="C7" s="2"/>
      <c r="D7" s="2"/>
      <c r="E7" s="2"/>
      <c r="F7" s="2"/>
      <c r="G7" s="2"/>
    </row>
    <row r="8" spans="1:7" ht="15" customHeight="1" x14ac:dyDescent="0.25">
      <c r="A8" s="2"/>
      <c r="B8" s="48"/>
      <c r="C8" s="48"/>
      <c r="D8" s="2"/>
      <c r="E8" s="3"/>
      <c r="F8" s="3"/>
      <c r="G8" s="3"/>
    </row>
    <row r="9" spans="1:7" ht="12" customHeight="1" x14ac:dyDescent="0.25">
      <c r="A9" s="21"/>
      <c r="B9" s="50" t="s">
        <v>0</v>
      </c>
      <c r="C9" s="105" t="s">
        <v>1</v>
      </c>
      <c r="D9" s="51"/>
      <c r="E9" s="163" t="s">
        <v>75</v>
      </c>
      <c r="F9" s="164"/>
      <c r="G9" s="107">
        <v>20</v>
      </c>
    </row>
    <row r="10" spans="1:7" ht="14.25" customHeight="1" x14ac:dyDescent="0.25">
      <c r="A10" s="21"/>
      <c r="B10" s="49" t="s">
        <v>2</v>
      </c>
      <c r="C10" s="105" t="s">
        <v>72</v>
      </c>
      <c r="D10" s="51"/>
      <c r="E10" s="161" t="s">
        <v>3</v>
      </c>
      <c r="F10" s="162"/>
      <c r="G10" s="108" t="s">
        <v>66</v>
      </c>
    </row>
    <row r="11" spans="1:7" ht="14.25" customHeight="1" x14ac:dyDescent="0.25">
      <c r="A11" s="21"/>
      <c r="B11" s="49" t="s">
        <v>4</v>
      </c>
      <c r="C11" s="110" t="s">
        <v>68</v>
      </c>
      <c r="D11" s="51"/>
      <c r="E11" s="161" t="s">
        <v>5</v>
      </c>
      <c r="F11" s="162"/>
      <c r="G11" s="107">
        <v>52000</v>
      </c>
    </row>
    <row r="12" spans="1:7" ht="14.25" customHeight="1" x14ac:dyDescent="0.25">
      <c r="A12" s="21"/>
      <c r="B12" s="49" t="s">
        <v>6</v>
      </c>
      <c r="C12" s="111" t="s">
        <v>69</v>
      </c>
      <c r="D12" s="51"/>
      <c r="E12" s="5" t="s">
        <v>7</v>
      </c>
      <c r="F12" s="6"/>
      <c r="G12" s="107">
        <f>G9*G11*1.19</f>
        <v>1237600</v>
      </c>
    </row>
    <row r="13" spans="1:7" ht="14.25" customHeight="1" x14ac:dyDescent="0.25">
      <c r="A13" s="21"/>
      <c r="B13" s="49" t="s">
        <v>8</v>
      </c>
      <c r="C13" s="110" t="s">
        <v>70</v>
      </c>
      <c r="D13" s="51"/>
      <c r="E13" s="161" t="s">
        <v>9</v>
      </c>
      <c r="F13" s="162"/>
      <c r="G13" s="105" t="s">
        <v>65</v>
      </c>
    </row>
    <row r="14" spans="1:7" ht="14.25" customHeight="1" x14ac:dyDescent="0.25">
      <c r="A14" s="21"/>
      <c r="B14" s="49" t="s">
        <v>10</v>
      </c>
      <c r="C14" s="110" t="s">
        <v>71</v>
      </c>
      <c r="D14" s="51"/>
      <c r="E14" s="161" t="s">
        <v>11</v>
      </c>
      <c r="F14" s="162"/>
      <c r="G14" s="109" t="s">
        <v>64</v>
      </c>
    </row>
    <row r="15" spans="1:7" ht="14.25" customHeight="1" x14ac:dyDescent="0.25">
      <c r="A15" s="21"/>
      <c r="B15" s="49" t="s">
        <v>12</v>
      </c>
      <c r="C15" s="106">
        <v>44927</v>
      </c>
      <c r="D15" s="51"/>
      <c r="E15" s="165" t="s">
        <v>13</v>
      </c>
      <c r="F15" s="166"/>
      <c r="G15" s="64"/>
    </row>
    <row r="16" spans="1:7" ht="12" customHeight="1" x14ac:dyDescent="0.25">
      <c r="A16" s="2"/>
      <c r="B16" s="52"/>
      <c r="C16" s="53"/>
      <c r="D16" s="54"/>
      <c r="E16" s="55"/>
      <c r="F16" s="55"/>
      <c r="G16" s="56"/>
    </row>
    <row r="17" spans="1:11" ht="12" customHeight="1" x14ac:dyDescent="0.25">
      <c r="A17" s="7"/>
      <c r="B17" s="167" t="s">
        <v>14</v>
      </c>
      <c r="C17" s="168"/>
      <c r="D17" s="168"/>
      <c r="E17" s="168"/>
      <c r="F17" s="168"/>
      <c r="G17" s="168"/>
    </row>
    <row r="18" spans="1:11" ht="12" customHeight="1" x14ac:dyDescent="0.25">
      <c r="A18" s="2"/>
      <c r="B18" s="57"/>
      <c r="C18" s="58"/>
      <c r="D18" s="58"/>
      <c r="E18" s="58"/>
      <c r="F18" s="59"/>
      <c r="G18" s="59"/>
    </row>
    <row r="19" spans="1:11" ht="12" customHeight="1" x14ac:dyDescent="0.25">
      <c r="A19" s="4"/>
      <c r="B19" s="60" t="s">
        <v>15</v>
      </c>
      <c r="C19" s="61"/>
      <c r="D19" s="62"/>
      <c r="E19" s="62"/>
      <c r="F19" s="62"/>
      <c r="G19" s="62"/>
    </row>
    <row r="20" spans="1:11" ht="24" customHeight="1" x14ac:dyDescent="0.25">
      <c r="A20" s="7"/>
      <c r="B20" s="63" t="s">
        <v>16</v>
      </c>
      <c r="C20" s="63" t="s">
        <v>17</v>
      </c>
      <c r="D20" s="63" t="s">
        <v>18</v>
      </c>
      <c r="E20" s="63" t="s">
        <v>19</v>
      </c>
      <c r="F20" s="63" t="s">
        <v>20</v>
      </c>
      <c r="G20" s="63" t="s">
        <v>21</v>
      </c>
    </row>
    <row r="21" spans="1:11" s="103" customFormat="1" ht="12" customHeight="1" x14ac:dyDescent="0.25">
      <c r="A21" s="101"/>
      <c r="B21" s="102" t="s">
        <v>22</v>
      </c>
      <c r="C21" s="65" t="s">
        <v>23</v>
      </c>
      <c r="D21" s="65">
        <v>2</v>
      </c>
      <c r="E21" s="112" t="s">
        <v>38</v>
      </c>
      <c r="F21" s="113">
        <v>20000</v>
      </c>
      <c r="G21" s="114">
        <f>F21*D21</f>
        <v>40000</v>
      </c>
    </row>
    <row r="22" spans="1:11" s="103" customFormat="1" ht="12" customHeight="1" x14ac:dyDescent="0.25">
      <c r="A22" s="101"/>
      <c r="B22" s="104" t="s">
        <v>24</v>
      </c>
      <c r="C22" s="65" t="s">
        <v>23</v>
      </c>
      <c r="D22" s="65">
        <v>2</v>
      </c>
      <c r="E22" s="112" t="s">
        <v>38</v>
      </c>
      <c r="F22" s="113">
        <v>20000</v>
      </c>
      <c r="G22" s="114">
        <f>F22*D22</f>
        <v>40000</v>
      </c>
    </row>
    <row r="23" spans="1:11" ht="12.75" customHeight="1" x14ac:dyDescent="0.25">
      <c r="A23" s="7"/>
      <c r="B23" s="8" t="s">
        <v>25</v>
      </c>
      <c r="C23" s="9"/>
      <c r="D23" s="9"/>
      <c r="E23" s="115"/>
      <c r="F23" s="115"/>
      <c r="G23" s="116">
        <f>SUM(G21:G22)</f>
        <v>80000</v>
      </c>
    </row>
    <row r="24" spans="1:11" ht="12" customHeight="1" x14ac:dyDescent="0.25">
      <c r="A24" s="2"/>
      <c r="B24" s="57"/>
      <c r="C24" s="59"/>
      <c r="D24" s="59"/>
      <c r="E24" s="59"/>
      <c r="F24" s="66"/>
      <c r="G24" s="66"/>
    </row>
    <row r="25" spans="1:11" ht="12" customHeight="1" x14ac:dyDescent="0.25">
      <c r="A25" s="4"/>
      <c r="B25" s="67" t="s">
        <v>26</v>
      </c>
      <c r="C25" s="68"/>
      <c r="D25" s="69"/>
      <c r="E25" s="69"/>
      <c r="F25" s="70"/>
      <c r="G25" s="70"/>
    </row>
    <row r="26" spans="1:11" ht="24" customHeight="1" x14ac:dyDescent="0.25">
      <c r="A26" s="4"/>
      <c r="B26" s="97" t="s">
        <v>16</v>
      </c>
      <c r="C26" s="98" t="s">
        <v>17</v>
      </c>
      <c r="D26" s="98" t="s">
        <v>18</v>
      </c>
      <c r="E26" s="97" t="s">
        <v>19</v>
      </c>
      <c r="F26" s="98" t="s">
        <v>20</v>
      </c>
      <c r="G26" s="97" t="s">
        <v>21</v>
      </c>
    </row>
    <row r="27" spans="1:11" ht="12" customHeight="1" x14ac:dyDescent="0.25">
      <c r="A27" s="4"/>
      <c r="B27" s="71" t="s">
        <v>27</v>
      </c>
      <c r="C27" s="72" t="s">
        <v>28</v>
      </c>
      <c r="D27" s="72">
        <v>2</v>
      </c>
      <c r="E27" s="118" t="s">
        <v>29</v>
      </c>
      <c r="F27" s="119">
        <v>25000</v>
      </c>
      <c r="G27" s="120">
        <f>F27*D27</f>
        <v>50000</v>
      </c>
    </row>
    <row r="28" spans="1:11" ht="12" customHeight="1" x14ac:dyDescent="0.25">
      <c r="A28" s="4"/>
      <c r="B28" s="99" t="s">
        <v>30</v>
      </c>
      <c r="C28" s="100"/>
      <c r="D28" s="100"/>
      <c r="E28" s="121"/>
      <c r="F28" s="121"/>
      <c r="G28" s="122">
        <f>SUM(G27)</f>
        <v>50000</v>
      </c>
    </row>
    <row r="29" spans="1:11" ht="12" customHeight="1" x14ac:dyDescent="0.25">
      <c r="A29" s="2"/>
      <c r="B29" s="10"/>
      <c r="C29" s="11"/>
      <c r="D29" s="11"/>
      <c r="E29" s="11"/>
      <c r="F29" s="12"/>
      <c r="G29" s="12"/>
    </row>
    <row r="30" spans="1:11" ht="12" customHeight="1" x14ac:dyDescent="0.25">
      <c r="A30" s="4"/>
      <c r="B30" s="67" t="s">
        <v>31</v>
      </c>
      <c r="C30" s="68"/>
      <c r="D30" s="69"/>
      <c r="E30" s="69"/>
      <c r="F30" s="70"/>
      <c r="G30" s="70"/>
    </row>
    <row r="31" spans="1:11" ht="24" customHeight="1" x14ac:dyDescent="0.25">
      <c r="A31" s="4"/>
      <c r="B31" s="75" t="s">
        <v>32</v>
      </c>
      <c r="C31" s="75" t="s">
        <v>33</v>
      </c>
      <c r="D31" s="75" t="s">
        <v>34</v>
      </c>
      <c r="E31" s="75" t="s">
        <v>19</v>
      </c>
      <c r="F31" s="75" t="s">
        <v>20</v>
      </c>
      <c r="G31" s="75" t="s">
        <v>21</v>
      </c>
      <c r="K31" s="47"/>
    </row>
    <row r="32" spans="1:11" ht="12.75" customHeight="1" x14ac:dyDescent="0.25">
      <c r="A32" s="7"/>
      <c r="B32" s="76" t="s">
        <v>35</v>
      </c>
      <c r="C32" s="77"/>
      <c r="D32" s="78"/>
      <c r="E32" s="77"/>
      <c r="F32" s="79"/>
      <c r="G32" s="13"/>
      <c r="K32" s="47"/>
    </row>
    <row r="33" spans="1:7" ht="12.75" customHeight="1" x14ac:dyDescent="0.25">
      <c r="A33" s="7"/>
      <c r="B33" s="80" t="s">
        <v>36</v>
      </c>
      <c r="C33" s="77" t="s">
        <v>37</v>
      </c>
      <c r="D33" s="78">
        <v>730</v>
      </c>
      <c r="E33" s="123" t="s">
        <v>38</v>
      </c>
      <c r="F33" s="124">
        <v>620</v>
      </c>
      <c r="G33" s="125">
        <f>(D33*F33)*1.19</f>
        <v>538594</v>
      </c>
    </row>
    <row r="34" spans="1:7" ht="12.75" customHeight="1" x14ac:dyDescent="0.25">
      <c r="A34" s="7"/>
      <c r="B34" s="81" t="s">
        <v>39</v>
      </c>
      <c r="C34" s="82" t="s">
        <v>37</v>
      </c>
      <c r="D34" s="83">
        <v>300</v>
      </c>
      <c r="E34" s="126" t="s">
        <v>38</v>
      </c>
      <c r="F34" s="127">
        <v>610</v>
      </c>
      <c r="G34" s="125">
        <f>(D34*F34)*1.19</f>
        <v>217770</v>
      </c>
    </row>
    <row r="35" spans="1:7" ht="13.5" customHeight="1" x14ac:dyDescent="0.25">
      <c r="A35" s="4"/>
      <c r="B35" s="73" t="s">
        <v>40</v>
      </c>
      <c r="C35" s="74"/>
      <c r="D35" s="74"/>
      <c r="E35" s="128"/>
      <c r="F35" s="128"/>
      <c r="G35" s="129">
        <f>SUM(G32:G34)</f>
        <v>756364</v>
      </c>
    </row>
    <row r="36" spans="1:7" ht="13.5" customHeight="1" x14ac:dyDescent="0.25">
      <c r="A36" s="21"/>
      <c r="B36" s="146"/>
      <c r="C36" s="147"/>
      <c r="D36" s="148"/>
      <c r="E36" s="149"/>
      <c r="F36" s="149"/>
      <c r="G36" s="150"/>
    </row>
    <row r="37" spans="1:7" ht="12" customHeight="1" x14ac:dyDescent="0.25">
      <c r="A37" s="2"/>
      <c r="B37" s="130" t="s">
        <v>73</v>
      </c>
      <c r="C37" s="131"/>
      <c r="D37" s="132"/>
      <c r="E37" s="132"/>
      <c r="F37" s="133"/>
      <c r="G37" s="133"/>
    </row>
    <row r="38" spans="1:7" ht="12" customHeight="1" x14ac:dyDescent="0.25">
      <c r="A38" s="2"/>
      <c r="B38" s="134" t="s">
        <v>55</v>
      </c>
      <c r="C38" s="135" t="s">
        <v>33</v>
      </c>
      <c r="D38" s="135" t="s">
        <v>34</v>
      </c>
      <c r="E38" s="134" t="s">
        <v>19</v>
      </c>
      <c r="F38" s="135" t="s">
        <v>20</v>
      </c>
      <c r="G38" s="134" t="s">
        <v>21</v>
      </c>
    </row>
    <row r="39" spans="1:7" ht="12" customHeight="1" x14ac:dyDescent="0.25">
      <c r="A39" s="2"/>
      <c r="B39" s="136"/>
      <c r="C39" s="137"/>
      <c r="D39" s="138"/>
      <c r="E39" s="139"/>
      <c r="F39" s="140"/>
      <c r="G39" s="141"/>
    </row>
    <row r="40" spans="1:7" ht="12" customHeight="1" x14ac:dyDescent="0.25">
      <c r="A40" s="2"/>
      <c r="B40" s="142"/>
      <c r="C40" s="143"/>
      <c r="D40" s="143"/>
      <c r="E40" s="144"/>
      <c r="F40" s="144"/>
      <c r="G40" s="145"/>
    </row>
    <row r="41" spans="1:7" ht="12" customHeight="1" x14ac:dyDescent="0.25">
      <c r="A41" s="2"/>
      <c r="B41" s="84"/>
      <c r="C41" s="84"/>
      <c r="D41" s="84"/>
      <c r="E41" s="84"/>
      <c r="F41" s="85"/>
      <c r="G41" s="85"/>
    </row>
    <row r="42" spans="1:7" ht="12" customHeight="1" x14ac:dyDescent="0.25">
      <c r="A42" s="21"/>
      <c r="B42" s="86" t="s">
        <v>41</v>
      </c>
      <c r="C42" s="87"/>
      <c r="D42" s="87"/>
      <c r="E42" s="87"/>
      <c r="F42" s="87"/>
      <c r="G42" s="88">
        <f>G23+G28+G35</f>
        <v>886364</v>
      </c>
    </row>
    <row r="43" spans="1:7" ht="12" customHeight="1" x14ac:dyDescent="0.25">
      <c r="A43" s="21"/>
      <c r="B43" s="89" t="s">
        <v>42</v>
      </c>
      <c r="C43" s="90"/>
      <c r="D43" s="90"/>
      <c r="E43" s="90"/>
      <c r="F43" s="90"/>
      <c r="G43" s="91">
        <f>G42*0.05</f>
        <v>44318.200000000004</v>
      </c>
    </row>
    <row r="44" spans="1:7" ht="12" customHeight="1" x14ac:dyDescent="0.25">
      <c r="A44" s="21"/>
      <c r="B44" s="92" t="s">
        <v>43</v>
      </c>
      <c r="C44" s="93"/>
      <c r="D44" s="93"/>
      <c r="E44" s="93"/>
      <c r="F44" s="93"/>
      <c r="G44" s="94">
        <f>G43+G42</f>
        <v>930682.2</v>
      </c>
    </row>
    <row r="45" spans="1:7" ht="12" customHeight="1" x14ac:dyDescent="0.25">
      <c r="A45" s="21"/>
      <c r="B45" s="89" t="s">
        <v>44</v>
      </c>
      <c r="C45" s="90"/>
      <c r="D45" s="90"/>
      <c r="E45" s="90"/>
      <c r="F45" s="90"/>
      <c r="G45" s="91">
        <f>G12</f>
        <v>1237600</v>
      </c>
    </row>
    <row r="46" spans="1:7" ht="12" customHeight="1" x14ac:dyDescent="0.25">
      <c r="A46" s="21"/>
      <c r="B46" s="95" t="s">
        <v>45</v>
      </c>
      <c r="C46" s="96"/>
      <c r="D46" s="96"/>
      <c r="E46" s="96"/>
      <c r="F46" s="96"/>
      <c r="G46" s="117">
        <f>G45-G44</f>
        <v>306917.80000000005</v>
      </c>
    </row>
    <row r="47" spans="1:7" ht="12" customHeight="1" x14ac:dyDescent="0.25">
      <c r="A47" s="21"/>
      <c r="B47" s="22" t="s">
        <v>46</v>
      </c>
      <c r="C47" s="23"/>
      <c r="D47" s="23"/>
      <c r="E47" s="23"/>
      <c r="F47" s="23"/>
      <c r="G47" s="18"/>
    </row>
    <row r="48" spans="1:7" ht="12.75" customHeight="1" thickBot="1" x14ac:dyDescent="0.3">
      <c r="A48" s="21"/>
      <c r="B48" s="24"/>
      <c r="C48" s="23"/>
      <c r="D48" s="23"/>
      <c r="E48" s="23"/>
      <c r="F48" s="23"/>
      <c r="G48" s="18"/>
    </row>
    <row r="49" spans="1:7" ht="12" customHeight="1" x14ac:dyDescent="0.25">
      <c r="A49" s="21"/>
      <c r="B49" s="30" t="s">
        <v>47</v>
      </c>
      <c r="C49" s="31"/>
      <c r="D49" s="31"/>
      <c r="E49" s="31"/>
      <c r="F49" s="32"/>
      <c r="G49" s="18"/>
    </row>
    <row r="50" spans="1:7" ht="12" customHeight="1" x14ac:dyDescent="0.25">
      <c r="A50" s="21"/>
      <c r="B50" s="33" t="s">
        <v>48</v>
      </c>
      <c r="C50" s="20"/>
      <c r="D50" s="20"/>
      <c r="E50" s="20"/>
      <c r="F50" s="34"/>
      <c r="G50" s="18"/>
    </row>
    <row r="51" spans="1:7" ht="12" customHeight="1" x14ac:dyDescent="0.25">
      <c r="A51" s="21"/>
      <c r="B51" s="33" t="s">
        <v>49</v>
      </c>
      <c r="C51" s="20"/>
      <c r="D51" s="20"/>
      <c r="E51" s="20"/>
      <c r="F51" s="34"/>
      <c r="G51" s="18"/>
    </row>
    <row r="52" spans="1:7" ht="12" customHeight="1" x14ac:dyDescent="0.25">
      <c r="A52" s="21"/>
      <c r="B52" s="33" t="s">
        <v>50</v>
      </c>
      <c r="C52" s="20"/>
      <c r="D52" s="20"/>
      <c r="E52" s="20"/>
      <c r="F52" s="34"/>
      <c r="G52" s="18"/>
    </row>
    <row r="53" spans="1:7" ht="12" customHeight="1" x14ac:dyDescent="0.25">
      <c r="A53" s="21"/>
      <c r="B53" s="33" t="s">
        <v>51</v>
      </c>
      <c r="C53" s="20"/>
      <c r="D53" s="20"/>
      <c r="E53" s="20"/>
      <c r="F53" s="34"/>
      <c r="G53" s="18"/>
    </row>
    <row r="54" spans="1:7" ht="12" customHeight="1" x14ac:dyDescent="0.25">
      <c r="A54" s="21"/>
      <c r="B54" s="33" t="s">
        <v>52</v>
      </c>
      <c r="C54" s="20"/>
      <c r="D54" s="20"/>
      <c r="E54" s="20"/>
      <c r="F54" s="34"/>
      <c r="G54" s="18"/>
    </row>
    <row r="55" spans="1:7" ht="12.75" customHeight="1" thickBot="1" x14ac:dyDescent="0.3">
      <c r="A55" s="21"/>
      <c r="B55" s="35" t="s">
        <v>53</v>
      </c>
      <c r="C55" s="36"/>
      <c r="D55" s="36"/>
      <c r="E55" s="36"/>
      <c r="F55" s="37"/>
      <c r="G55" s="18"/>
    </row>
    <row r="56" spans="1:7" ht="12.75" customHeight="1" x14ac:dyDescent="0.25">
      <c r="A56" s="21"/>
      <c r="B56" s="28"/>
      <c r="C56" s="20"/>
      <c r="D56" s="20"/>
      <c r="E56" s="20"/>
      <c r="F56" s="20"/>
      <c r="G56" s="18"/>
    </row>
    <row r="57" spans="1:7" ht="15" customHeight="1" x14ac:dyDescent="0.25">
      <c r="A57" s="21"/>
      <c r="B57" s="159" t="s">
        <v>54</v>
      </c>
      <c r="C57" s="160"/>
      <c r="D57" s="158"/>
      <c r="E57" s="15"/>
      <c r="F57" s="15"/>
      <c r="G57" s="18"/>
    </row>
    <row r="58" spans="1:7" ht="12" customHeight="1" x14ac:dyDescent="0.25">
      <c r="A58" s="21"/>
      <c r="B58" s="151" t="s">
        <v>55</v>
      </c>
      <c r="C58" s="151" t="s">
        <v>67</v>
      </c>
      <c r="D58" s="152" t="s">
        <v>56</v>
      </c>
      <c r="E58" s="15"/>
      <c r="F58" s="15"/>
      <c r="G58" s="18"/>
    </row>
    <row r="59" spans="1:7" ht="12" customHeight="1" x14ac:dyDescent="0.25">
      <c r="A59" s="21"/>
      <c r="B59" s="153" t="s">
        <v>57</v>
      </c>
      <c r="C59" s="154">
        <f>G23</f>
        <v>80000</v>
      </c>
      <c r="D59" s="155">
        <f>C59/C65</f>
        <v>8.5958450693480556E-2</v>
      </c>
      <c r="E59" s="15"/>
      <c r="F59" s="15"/>
      <c r="G59" s="18"/>
    </row>
    <row r="60" spans="1:7" ht="12" customHeight="1" x14ac:dyDescent="0.25">
      <c r="A60" s="21"/>
      <c r="B60" s="153" t="s">
        <v>58</v>
      </c>
      <c r="C60" s="154">
        <f>G28</f>
        <v>50000</v>
      </c>
      <c r="D60" s="155">
        <f>C60/C65</f>
        <v>5.3724031683425343E-2</v>
      </c>
      <c r="E60" s="15"/>
      <c r="F60" s="15"/>
      <c r="G60" s="18"/>
    </row>
    <row r="61" spans="1:7" ht="12" customHeight="1" x14ac:dyDescent="0.25">
      <c r="A61" s="21"/>
      <c r="B61" s="153" t="s">
        <v>59</v>
      </c>
      <c r="C61" s="154">
        <f>G29</f>
        <v>0</v>
      </c>
      <c r="D61" s="155">
        <f>C61/C65</f>
        <v>0</v>
      </c>
      <c r="E61" s="15"/>
      <c r="F61" s="15"/>
      <c r="G61" s="18"/>
    </row>
    <row r="62" spans="1:7" ht="12" customHeight="1" x14ac:dyDescent="0.25">
      <c r="A62" s="21"/>
      <c r="B62" s="153" t="s">
        <v>32</v>
      </c>
      <c r="C62" s="154">
        <f>G35</f>
        <v>756364</v>
      </c>
      <c r="D62" s="155">
        <f>C62/C65</f>
        <v>0.81269847000404649</v>
      </c>
      <c r="E62" s="15"/>
      <c r="F62" s="15"/>
      <c r="G62" s="18"/>
    </row>
    <row r="63" spans="1:7" ht="12" customHeight="1" x14ac:dyDescent="0.25">
      <c r="A63" s="21"/>
      <c r="B63" s="153" t="s">
        <v>60</v>
      </c>
      <c r="C63" s="156">
        <f>G37</f>
        <v>0</v>
      </c>
      <c r="D63" s="155">
        <f>C63/C65</f>
        <v>0</v>
      </c>
      <c r="E63" s="17"/>
      <c r="F63" s="17"/>
      <c r="G63" s="18"/>
    </row>
    <row r="64" spans="1:7" ht="12" customHeight="1" x14ac:dyDescent="0.25">
      <c r="A64" s="21"/>
      <c r="B64" s="153" t="s">
        <v>61</v>
      </c>
      <c r="C64" s="156">
        <f>G43</f>
        <v>44318.200000000004</v>
      </c>
      <c r="D64" s="155">
        <f>C64/C65</f>
        <v>4.7619047619047623E-2</v>
      </c>
      <c r="E64" s="17"/>
      <c r="F64" s="17"/>
      <c r="G64" s="18"/>
    </row>
    <row r="65" spans="1:7" ht="12.75" customHeight="1" x14ac:dyDescent="0.25">
      <c r="A65" s="21"/>
      <c r="B65" s="151" t="s">
        <v>74</v>
      </c>
      <c r="C65" s="157">
        <f>SUM(C59:C64)</f>
        <v>930682.2</v>
      </c>
      <c r="D65" s="155">
        <f>SUM(D59:D64)</f>
        <v>1</v>
      </c>
      <c r="E65" s="17"/>
      <c r="F65" s="17"/>
      <c r="G65" s="18"/>
    </row>
    <row r="66" spans="1:7" ht="12" customHeight="1" x14ac:dyDescent="0.25">
      <c r="A66" s="21"/>
      <c r="B66" s="24"/>
      <c r="C66" s="23"/>
      <c r="D66" s="23"/>
      <c r="E66" s="23"/>
      <c r="F66" s="23"/>
      <c r="G66" s="18"/>
    </row>
    <row r="67" spans="1:7" ht="12.75" customHeight="1" x14ac:dyDescent="0.25">
      <c r="A67" s="21"/>
      <c r="B67" s="25"/>
      <c r="C67" s="23"/>
      <c r="D67" s="23"/>
      <c r="E67" s="23"/>
      <c r="F67" s="23"/>
      <c r="G67" s="18"/>
    </row>
    <row r="68" spans="1:7" ht="12" customHeight="1" thickBot="1" x14ac:dyDescent="0.3">
      <c r="A68" s="14"/>
      <c r="B68" s="39"/>
      <c r="C68" s="40" t="s">
        <v>62</v>
      </c>
      <c r="D68" s="41"/>
      <c r="E68" s="42"/>
      <c r="F68" s="16"/>
      <c r="G68" s="18"/>
    </row>
    <row r="69" spans="1:7" ht="12" customHeight="1" x14ac:dyDescent="0.25">
      <c r="A69" s="21"/>
      <c r="B69" s="43" t="s">
        <v>76</v>
      </c>
      <c r="C69" s="44">
        <v>18</v>
      </c>
      <c r="D69" s="44">
        <v>20</v>
      </c>
      <c r="E69" s="45">
        <v>22</v>
      </c>
      <c r="F69" s="38"/>
      <c r="G69" s="19"/>
    </row>
    <row r="70" spans="1:7" ht="12.75" customHeight="1" thickBot="1" x14ac:dyDescent="0.3">
      <c r="A70" s="21"/>
      <c r="B70" s="26" t="s">
        <v>77</v>
      </c>
      <c r="C70" s="27">
        <f>(G44/C69)</f>
        <v>51704.566666666666</v>
      </c>
      <c r="D70" s="27">
        <f>(G44/D69)</f>
        <v>46534.11</v>
      </c>
      <c r="E70" s="46">
        <f>(G44/E69)</f>
        <v>42303.736363636359</v>
      </c>
      <c r="F70" s="38"/>
      <c r="G70" s="19"/>
    </row>
    <row r="71" spans="1:7" ht="15.6" customHeight="1" x14ac:dyDescent="0.25">
      <c r="A71" s="21"/>
      <c r="B71" s="29" t="s">
        <v>63</v>
      </c>
      <c r="C71" s="20"/>
      <c r="D71" s="20"/>
      <c r="E71" s="20"/>
      <c r="F71" s="20"/>
      <c r="G71" s="20"/>
    </row>
  </sheetData>
  <mergeCells count="8">
    <mergeCell ref="B57:C57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scale="66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cerdos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BENI LAGOS ANA MARIA</cp:lastModifiedBy>
  <cp:revision/>
  <cp:lastPrinted>2023-01-13T18:29:23Z</cp:lastPrinted>
  <dcterms:created xsi:type="dcterms:W3CDTF">2020-11-27T12:49:26Z</dcterms:created>
  <dcterms:modified xsi:type="dcterms:W3CDTF">2023-04-27T18:29:02Z</dcterms:modified>
  <cp:category/>
  <cp:contentStatus/>
</cp:coreProperties>
</file>