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OHIGGINS\San Fernando\"/>
    </mc:Choice>
  </mc:AlternateContent>
  <bookViews>
    <workbookView xWindow="0" yWindow="0" windowWidth="20490" windowHeight="7050"/>
  </bookViews>
  <sheets>
    <sheet name="CEREZAS" sheetId="1" r:id="rId1"/>
    <sheet name="Hoja1" sheetId="2" state="hidden" r:id="rId2"/>
  </sheets>
  <definedNames>
    <definedName name="_xlnm.Print_Area" localSheetId="0">CEREZAS!$A$2:$G$108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42" i="1" l="1"/>
  <c r="D26" i="1"/>
  <c r="G67" i="1"/>
  <c r="G70" i="1"/>
  <c r="G61" i="1"/>
  <c r="G69" i="1"/>
  <c r="G41" i="1" l="1"/>
  <c r="G53" i="1"/>
  <c r="G52" i="1"/>
  <c r="G68" i="1"/>
  <c r="G66" i="1"/>
  <c r="G65" i="1"/>
  <c r="G64" i="1"/>
  <c r="G63" i="1"/>
  <c r="G62" i="1"/>
  <c r="G60" i="1"/>
  <c r="G59" i="1"/>
  <c r="G58" i="1"/>
  <c r="G57" i="1"/>
  <c r="G40" i="1"/>
  <c r="D106" i="1"/>
  <c r="G12" i="1"/>
  <c r="G82" i="1" s="1"/>
  <c r="G37" i="1"/>
  <c r="G38" i="1"/>
  <c r="G39" i="1"/>
  <c r="G43" i="1"/>
  <c r="G36" i="1"/>
  <c r="G49" i="1"/>
  <c r="G50" i="1"/>
  <c r="G51" i="1"/>
  <c r="G54" i="1"/>
  <c r="G55" i="1"/>
  <c r="G56" i="1"/>
  <c r="G71" i="1"/>
  <c r="G48" i="1"/>
  <c r="G22" i="1"/>
  <c r="G23" i="1"/>
  <c r="G24" i="1"/>
  <c r="G25" i="1"/>
  <c r="G26" i="1"/>
  <c r="G21" i="1"/>
  <c r="G44" i="1" l="1"/>
  <c r="G72" i="1"/>
  <c r="C99" i="1" s="1"/>
  <c r="G27" i="1"/>
  <c r="C100" i="1"/>
  <c r="C96" i="1" l="1"/>
  <c r="G79" i="1"/>
  <c r="C98" i="1"/>
  <c r="C97" i="1"/>
  <c r="G80" i="1" l="1"/>
  <c r="C101" i="1" s="1"/>
  <c r="G81" i="1" l="1"/>
  <c r="C102" i="1"/>
  <c r="D96" i="1" s="1"/>
  <c r="D107" i="1" l="1"/>
  <c r="C107" i="1"/>
  <c r="E107" i="1"/>
  <c r="G83" i="1"/>
  <c r="D101" i="1"/>
  <c r="D99" i="1"/>
  <c r="D100" i="1"/>
  <c r="D98" i="1"/>
  <c r="D102" i="1" l="1"/>
</calcChain>
</file>

<file path=xl/sharedStrings.xml><?xml version="1.0" encoding="utf-8"?>
<sst xmlns="http://schemas.openxmlformats.org/spreadsheetml/2006/main" count="215" uniqueCount="132">
  <si>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</si>
  <si>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</si>
  <si>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</si>
  <si>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</si>
  <si>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</si>
  <si>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</si>
  <si>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</si>
  <si>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</si>
  <si>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</si>
  <si>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</si>
  <si>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</si>
  <si>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</si>
  <si>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</si>
  <si>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</si>
  <si>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</si>
  <si>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</si>
  <si>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</si>
  <si>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</si>
  <si>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</si>
  <si>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</si>
  <si>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</si>
  <si>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</si>
  <si>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</si>
  <si>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</si>
  <si>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</si>
  <si>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</si>
  <si>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</si>
  <si>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</si>
  <si>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</si>
  <si>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</si>
  <si>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</si>
  <si>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</si>
  <si>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</si>
  <si>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</si>
  <si>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</si>
  <si>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</si>
  <si>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</si>
  <si>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</si>
  <si>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</si>
  <si>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</si>
  <si>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</si>
  <si>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</si>
  <si>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</si>
  <si>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</si>
  <si>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</si>
  <si>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</si>
  <si>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</si>
  <si>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</si>
  <si>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</si>
  <si>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</si>
  <si>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</si>
  <si>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</si>
  <si>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</si>
  <si>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</si>
  <si>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</si>
  <si>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</si>
  <si>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</si>
  <si>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</si>
  <si>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</si>
  <si>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</si>
  <si>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kg</t>
  </si>
  <si>
    <t>Sept</t>
  </si>
  <si>
    <t>Todas las comunas</t>
  </si>
  <si>
    <t>SAN FERNANDO</t>
  </si>
  <si>
    <t>MERCADO INTERNO/EXPORTACION</t>
  </si>
  <si>
    <t>SEQUIA/HELADAS</t>
  </si>
  <si>
    <t>KG</t>
  </si>
  <si>
    <t>LT</t>
  </si>
  <si>
    <t>LI</t>
  </si>
  <si>
    <t>CEREZAS</t>
  </si>
  <si>
    <t>SANTINA LAPINS</t>
  </si>
  <si>
    <t>NOVIEMBRE/DICIEMBRE</t>
  </si>
  <si>
    <t>RENDIMIENTO (Kgs/ha)</t>
  </si>
  <si>
    <t>PRECIO ESPERADO ($/Kg)</t>
  </si>
  <si>
    <t>Poda</t>
  </si>
  <si>
    <t>Fertilizacion</t>
  </si>
  <si>
    <t>Control de malezas</t>
  </si>
  <si>
    <t>Riegos</t>
  </si>
  <si>
    <t>Cosecha</t>
  </si>
  <si>
    <t>Varios</t>
  </si>
  <si>
    <t>Pulverizacion</t>
  </si>
  <si>
    <t>Surcadura</t>
  </si>
  <si>
    <t>Trituradora de poda</t>
  </si>
  <si>
    <t>Flete</t>
  </si>
  <si>
    <t>Jun</t>
  </si>
  <si>
    <t>Mar/nov</t>
  </si>
  <si>
    <t>En/dic</t>
  </si>
  <si>
    <t>Sep/may</t>
  </si>
  <si>
    <t>Feb/mar</t>
  </si>
  <si>
    <t>Ene/dic</t>
  </si>
  <si>
    <t>Sep/dic</t>
  </si>
  <si>
    <t>Mar/feb</t>
  </si>
  <si>
    <t>Jul/agos</t>
  </si>
  <si>
    <t>Ago/dic</t>
  </si>
  <si>
    <t>Nordox</t>
  </si>
  <si>
    <t>Strepto plus</t>
  </si>
  <si>
    <t>Diazinon 40 wp</t>
  </si>
  <si>
    <t>Lorsban 48 wp</t>
  </si>
  <si>
    <t>Centuruon</t>
  </si>
  <si>
    <t>Tebuconazol</t>
  </si>
  <si>
    <t>Score</t>
  </si>
  <si>
    <t>Manzate</t>
  </si>
  <si>
    <t>Citroliv</t>
  </si>
  <si>
    <t>Sunspray</t>
  </si>
  <si>
    <t>Lorsban 4 e</t>
  </si>
  <si>
    <t>Roundup 48%</t>
  </si>
  <si>
    <t xml:space="preserve">Defender potacio </t>
  </si>
  <si>
    <t>Acido gibelico</t>
  </si>
  <si>
    <t>Hurricane</t>
  </si>
  <si>
    <t>Urea</t>
  </si>
  <si>
    <t xml:space="preserve">Muriato potacio </t>
  </si>
  <si>
    <t xml:space="preserve">Foleartec zing </t>
  </si>
  <si>
    <t>Defender calcio</t>
  </si>
  <si>
    <t>Foleartec magnecio</t>
  </si>
  <si>
    <t>Abr/sep</t>
  </si>
  <si>
    <t>Mar/dic</t>
  </si>
  <si>
    <t>Sep/oct</t>
  </si>
  <si>
    <t>Jul</t>
  </si>
  <si>
    <t>Nov</t>
  </si>
  <si>
    <t>Nov/dic</t>
  </si>
  <si>
    <t>Mar/sep</t>
  </si>
  <si>
    <t>Sep/feb</t>
  </si>
  <si>
    <t>Rendimiento  (Kgs/hà)</t>
  </si>
  <si>
    <t>Costo unitario ($/ Kgs) (*)</t>
  </si>
  <si>
    <t>ESCENARIOS COSTO UNITARIO  ($/Kgs)</t>
  </si>
  <si>
    <t>Rastraje</t>
  </si>
  <si>
    <t>Horquilla carga</t>
  </si>
  <si>
    <t>Coseha carro Autocargable</t>
  </si>
  <si>
    <t>Sulfato Magnecio</t>
  </si>
  <si>
    <t>Nitrato Calcio</t>
  </si>
  <si>
    <t>Acido fosforico</t>
  </si>
  <si>
    <t>Defender 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</si>
</sst>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7" fillId="0" borderId="15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3" fillId="6" borderId="15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13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49" fontId="11" fillId="7" borderId="25" xfId="0" applyNumberFormat="1" applyFont="1" applyFill="1" applyBorder="1" applyAlignment="1">
      <alignment vertical="center"/>
    </xf>
    <xf numFmtId="49" fontId="11" fillId="2" borderId="27" xfId="0" applyNumberFormat="1" applyFont="1" applyFill="1" applyBorder="1" applyAlignment="1">
      <alignment vertical="center"/>
    </xf>
    <xf numFmtId="9" fontId="13" fillId="2" borderId="28" xfId="0" applyNumberFormat="1" applyFont="1" applyFill="1" applyBorder="1" applyAlignment="1"/>
    <xf numFmtId="49" fontId="11" fillId="7" borderId="29" xfId="0" applyNumberFormat="1" applyFont="1" applyFill="1" applyBorder="1" applyAlignment="1">
      <alignment vertical="center"/>
    </xf>
    <xf numFmtId="165" fontId="11" fillId="7" borderId="30" xfId="0" applyNumberFormat="1" applyFont="1" applyFill="1" applyBorder="1" applyAlignment="1">
      <alignment vertical="center"/>
    </xf>
    <xf numFmtId="9" fontId="11" fillId="7" borderId="31" xfId="0" applyNumberFormat="1" applyFont="1" applyFill="1" applyBorder="1" applyAlignment="1">
      <alignment vertical="center"/>
    </xf>
    <xf numFmtId="0" fontId="13" fillId="8" borderId="34" xfId="0" applyFont="1" applyFill="1" applyBorder="1" applyAlignment="1"/>
    <xf numFmtId="0" fontId="13" fillId="2" borderId="15" xfId="0" applyFont="1" applyFill="1" applyBorder="1" applyAlignment="1">
      <alignment vertical="center"/>
    </xf>
    <xf numFmtId="49" fontId="13" fillId="2" borderId="15" xfId="0" applyNumberFormat="1" applyFont="1" applyFill="1" applyBorder="1" applyAlignment="1">
      <alignment vertical="center"/>
    </xf>
    <xf numFmtId="49" fontId="11" fillId="2" borderId="35" xfId="0" applyNumberFormat="1" applyFont="1" applyFill="1" applyBorder="1" applyAlignment="1">
      <alignment vertical="center"/>
    </xf>
    <xf numFmtId="0" fontId="13" fillId="2" borderId="36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49" fontId="11" fillId="7" borderId="43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 vertical="center"/>
    </xf>
    <xf numFmtId="164" fontId="15" fillId="2" borderId="15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5" xfId="0" applyNumberFormat="1" applyFont="1" applyFill="1" applyBorder="1" applyAlignment="1">
      <alignment horizontal="right" vertical="center" wrapText="1"/>
    </xf>
    <xf numFmtId="0" fontId="2" fillId="2" borderId="45" xfId="0" applyFont="1" applyFill="1" applyBorder="1" applyAlignment="1"/>
    <xf numFmtId="0" fontId="2" fillId="2" borderId="46" xfId="0" applyFont="1" applyFill="1" applyBorder="1" applyAlignment="1"/>
    <xf numFmtId="0" fontId="2" fillId="2" borderId="46" xfId="0" applyFont="1" applyFill="1" applyBorder="1" applyAlignment="1">
      <alignment horizontal="center"/>
    </xf>
    <xf numFmtId="3" fontId="2" fillId="2" borderId="46" xfId="0" applyNumberFormat="1" applyFont="1" applyFill="1" applyBorder="1" applyAlignment="1"/>
    <xf numFmtId="3" fontId="2" fillId="2" borderId="46" xfId="0" applyNumberFormat="1" applyFont="1" applyFill="1" applyBorder="1" applyAlignment="1">
      <alignment horizontal="right"/>
    </xf>
    <xf numFmtId="3" fontId="11" fillId="7" borderId="44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center" vertical="center"/>
    </xf>
    <xf numFmtId="49" fontId="11" fillId="7" borderId="16" xfId="0" applyNumberFormat="1" applyFont="1" applyFill="1" applyBorder="1" applyAlignment="1">
      <alignment horizontal="center" vertical="center"/>
    </xf>
    <xf numFmtId="49" fontId="13" fillId="7" borderId="26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0" fontId="13" fillId="6" borderId="15" xfId="0" applyFont="1" applyFill="1" applyBorder="1" applyAlignment="1">
      <alignment vertical="center"/>
    </xf>
    <xf numFmtId="165" fontId="13" fillId="9" borderId="15" xfId="0" applyNumberFormat="1" applyFont="1" applyFill="1" applyBorder="1" applyAlignment="1">
      <alignment vertical="center"/>
    </xf>
    <xf numFmtId="0" fontId="0" fillId="0" borderId="51" xfId="0" applyFill="1" applyBorder="1"/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0" fontId="0" fillId="2" borderId="51" xfId="0" applyFont="1" applyFill="1" applyBorder="1" applyAlignment="1"/>
    <xf numFmtId="49" fontId="18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164" fontId="1" fillId="10" borderId="52" xfId="0" applyNumberFormat="1" applyFont="1" applyFill="1" applyBorder="1" applyAlignment="1">
      <alignment vertical="center"/>
    </xf>
    <xf numFmtId="3" fontId="11" fillId="7" borderId="53" xfId="0" applyNumberFormat="1" applyFont="1" applyFill="1" applyBorder="1" applyAlignment="1">
      <alignment vertical="center"/>
    </xf>
    <xf numFmtId="165" fontId="11" fillId="7" borderId="31" xfId="0" applyNumberFormat="1" applyFont="1" applyFill="1" applyBorder="1" applyAlignment="1">
      <alignment vertical="center"/>
    </xf>
    <xf numFmtId="17" fontId="19" fillId="0" borderId="50" xfId="1" applyNumberFormat="1" applyFont="1" applyBorder="1" applyAlignment="1">
      <alignment horizontal="right"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49" fontId="16" fillId="8" borderId="48" xfId="0" applyNumberFormat="1" applyFont="1" applyFill="1" applyBorder="1" applyAlignment="1">
      <alignment horizontal="center" vertical="center"/>
    </xf>
    <xf numFmtId="49" fontId="16" fillId="8" borderId="49" xfId="0" applyNumberFormat="1" applyFont="1" applyFill="1" applyBorder="1" applyAlignment="1">
      <alignment horizontal="center" vertical="center"/>
    </xf>
    <xf numFmtId="49" fontId="16" fillId="8" borderId="32" xfId="0" applyNumberFormat="1" applyFont="1" applyFill="1" applyBorder="1" applyAlignment="1">
      <alignment vertical="center"/>
    </xf>
    <xf numFmtId="0" fontId="11" fillId="8" borderId="33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1</xdr:row>
      <xdr:rowOff>4944</xdr:rowOff>
    </xdr:from>
    <xdr:to>
      <xdr:col>6</xdr:col>
      <xdr:colOff>1130302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1" y="150994"/>
          <a:ext cx="6870700" cy="1163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U108"/>
  <sheetViews>
    <sheetView showGridLines="0" tabSelected="1" topLeftCell="B1" zoomScale="124" zoomScaleNormal="124" workbookViewId="0">
      <selection activeCell="D12" sqref="D12"/>
    </sheetView>
  </sheetViews>
  <sheetFormatPr baseColWidth="10" defaultColWidth="10.85546875" defaultRowHeight="11.25" customHeight="1" x14ac:dyDescent="0.25"/>
  <cols>
    <col min="1" max="1" width="6.140625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79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68"/>
    </row>
    <row r="3" spans="2:7" ht="15" customHeight="1" x14ac:dyDescent="0.25">
      <c r="B3" s="2"/>
      <c r="C3" s="2"/>
      <c r="D3" s="2"/>
      <c r="E3" s="2"/>
      <c r="F3" s="2"/>
      <c r="G3" s="68"/>
    </row>
    <row r="4" spans="2:7" ht="15" customHeight="1" x14ac:dyDescent="0.25">
      <c r="B4" s="2"/>
      <c r="C4" s="2"/>
      <c r="D4" s="2"/>
      <c r="E4" s="2"/>
      <c r="F4" s="2"/>
      <c r="G4" s="68"/>
    </row>
    <row r="5" spans="2:7" ht="15" customHeight="1" x14ac:dyDescent="0.25">
      <c r="B5" s="2"/>
      <c r="C5" s="2"/>
      <c r="D5" s="2"/>
      <c r="E5" s="2"/>
      <c r="F5" s="2"/>
      <c r="G5" s="68"/>
    </row>
    <row r="6" spans="2:7" ht="15" customHeight="1" x14ac:dyDescent="0.25">
      <c r="B6" s="2"/>
      <c r="C6" s="2"/>
      <c r="D6" s="2"/>
      <c r="E6" s="2"/>
      <c r="F6" s="2"/>
      <c r="G6" s="68"/>
    </row>
    <row r="7" spans="2:7" ht="15" customHeight="1" x14ac:dyDescent="0.25">
      <c r="B7" s="2"/>
      <c r="C7" s="2"/>
      <c r="D7" s="2"/>
      <c r="E7" s="2"/>
      <c r="F7" s="2"/>
      <c r="G7" s="68"/>
    </row>
    <row r="8" spans="2:7" ht="15" customHeight="1" x14ac:dyDescent="0.25">
      <c r="B8" s="3"/>
      <c r="C8" s="4"/>
      <c r="D8" s="2"/>
      <c r="E8" s="4"/>
      <c r="F8" s="4"/>
      <c r="G8" s="69"/>
    </row>
    <row r="9" spans="2:7" ht="12.75" customHeight="1" x14ac:dyDescent="0.25">
      <c r="B9" s="5" t="s">
        <v>0</v>
      </c>
      <c r="C9" s="9" t="s">
        <v>69</v>
      </c>
      <c r="D9" s="6"/>
      <c r="E9" s="116" t="s">
        <v>72</v>
      </c>
      <c r="F9" s="117"/>
      <c r="G9" s="90">
        <v>9000</v>
      </c>
    </row>
    <row r="10" spans="2:7" ht="12.75" customHeight="1" x14ac:dyDescent="0.25">
      <c r="B10" s="7" t="s">
        <v>1</v>
      </c>
      <c r="C10" s="80" t="s">
        <v>70</v>
      </c>
      <c r="D10" s="8"/>
      <c r="E10" s="118" t="s">
        <v>2</v>
      </c>
      <c r="F10" s="119"/>
      <c r="G10" s="9" t="s">
        <v>71</v>
      </c>
    </row>
    <row r="11" spans="2:7" ht="12.75" customHeight="1" x14ac:dyDescent="0.25">
      <c r="B11" s="7" t="s">
        <v>3</v>
      </c>
      <c r="C11" s="9" t="s">
        <v>58</v>
      </c>
      <c r="D11" s="8"/>
      <c r="E11" s="118" t="s">
        <v>73</v>
      </c>
      <c r="F11" s="119"/>
      <c r="G11" s="70">
        <v>2400</v>
      </c>
    </row>
    <row r="12" spans="2:7" ht="12.75" customHeight="1" x14ac:dyDescent="0.25">
      <c r="B12" s="7" t="s">
        <v>4</v>
      </c>
      <c r="C12" s="10" t="s">
        <v>63</v>
      </c>
      <c r="D12" s="8"/>
      <c r="E12" s="11" t="s">
        <v>5</v>
      </c>
      <c r="F12" s="12"/>
      <c r="G12" s="67">
        <f>G9*G11</f>
        <v>21600000</v>
      </c>
    </row>
    <row r="13" spans="2:7" ht="25.5" x14ac:dyDescent="0.25">
      <c r="B13" s="7" t="s">
        <v>6</v>
      </c>
      <c r="C13" s="9" t="s">
        <v>63</v>
      </c>
      <c r="D13" s="8"/>
      <c r="E13" s="118" t="s">
        <v>7</v>
      </c>
      <c r="F13" s="119"/>
      <c r="G13" s="10" t="s">
        <v>64</v>
      </c>
    </row>
    <row r="14" spans="2:7" ht="12.75" customHeight="1" x14ac:dyDescent="0.25">
      <c r="B14" s="7" t="s">
        <v>8</v>
      </c>
      <c r="C14" s="9" t="s">
        <v>62</v>
      </c>
      <c r="D14" s="8"/>
      <c r="E14" s="118" t="s">
        <v>9</v>
      </c>
      <c r="F14" s="119"/>
      <c r="G14" s="9" t="s">
        <v>71</v>
      </c>
    </row>
    <row r="15" spans="2:7" ht="12.75" customHeight="1" x14ac:dyDescent="0.25">
      <c r="B15" s="7" t="s">
        <v>10</v>
      </c>
      <c r="C15" s="115">
        <v>44953</v>
      </c>
      <c r="D15" s="8"/>
      <c r="E15" s="120" t="s">
        <v>11</v>
      </c>
      <c r="F15" s="121"/>
      <c r="G15" s="10" t="s">
        <v>65</v>
      </c>
    </row>
    <row r="16" spans="2:7" ht="12" customHeight="1" x14ac:dyDescent="0.25">
      <c r="B16" s="13"/>
      <c r="C16" s="14"/>
      <c r="D16" s="15"/>
      <c r="E16" s="16"/>
      <c r="F16" s="16"/>
      <c r="G16" s="71"/>
    </row>
    <row r="17" spans="1:255" ht="12" customHeight="1" x14ac:dyDescent="0.25">
      <c r="B17" s="122" t="s">
        <v>12</v>
      </c>
      <c r="C17" s="123"/>
      <c r="D17" s="123"/>
      <c r="E17" s="123"/>
      <c r="F17" s="123"/>
      <c r="G17" s="123"/>
    </row>
    <row r="18" spans="1:255" ht="12" customHeight="1" x14ac:dyDescent="0.25">
      <c r="B18" s="17"/>
      <c r="C18" s="18"/>
      <c r="D18" s="18"/>
      <c r="E18" s="18"/>
      <c r="F18" s="19"/>
      <c r="G18" s="72"/>
    </row>
    <row r="19" spans="1:255" ht="12" customHeight="1" x14ac:dyDescent="0.25">
      <c r="A19" s="104"/>
      <c r="B19" s="105" t="s">
        <v>13</v>
      </c>
      <c r="C19" s="106"/>
      <c r="D19" s="107"/>
      <c r="E19" s="107"/>
      <c r="F19" s="108"/>
      <c r="G19" s="109"/>
    </row>
    <row r="20" spans="1:255" ht="24" customHeight="1" x14ac:dyDescent="0.25">
      <c r="A20" s="104"/>
      <c r="B20" s="110" t="s">
        <v>14</v>
      </c>
      <c r="C20" s="111" t="s">
        <v>15</v>
      </c>
      <c r="D20" s="111" t="s">
        <v>16</v>
      </c>
      <c r="E20" s="110" t="s">
        <v>17</v>
      </c>
      <c r="F20" s="111" t="s">
        <v>18</v>
      </c>
      <c r="G20" s="110" t="s">
        <v>19</v>
      </c>
    </row>
    <row r="21" spans="1:255" s="99" customFormat="1" ht="12" customHeight="1" x14ac:dyDescent="0.25">
      <c r="A21" s="93"/>
      <c r="B21" s="94" t="s">
        <v>74</v>
      </c>
      <c r="C21" s="95" t="s">
        <v>20</v>
      </c>
      <c r="D21" s="95">
        <v>30</v>
      </c>
      <c r="E21" s="95" t="s">
        <v>84</v>
      </c>
      <c r="F21" s="96">
        <v>35000</v>
      </c>
      <c r="G21" s="97">
        <f>D21*F21</f>
        <v>1050000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  <row r="22" spans="1:255" s="99" customFormat="1" ht="12" customHeight="1" x14ac:dyDescent="0.25">
      <c r="A22" s="93"/>
      <c r="B22" s="94" t="s">
        <v>75</v>
      </c>
      <c r="C22" s="95" t="s">
        <v>20</v>
      </c>
      <c r="D22" s="95">
        <v>3</v>
      </c>
      <c r="E22" s="95" t="s">
        <v>85</v>
      </c>
      <c r="F22" s="96">
        <v>35000</v>
      </c>
      <c r="G22" s="97">
        <f t="shared" ref="G22:G26" si="0">D22*F22</f>
        <v>105000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</row>
    <row r="23" spans="1:255" s="99" customFormat="1" ht="12" customHeight="1" x14ac:dyDescent="0.25">
      <c r="A23" s="93"/>
      <c r="B23" s="94" t="s">
        <v>76</v>
      </c>
      <c r="C23" s="95" t="s">
        <v>20</v>
      </c>
      <c r="D23" s="95">
        <v>5</v>
      </c>
      <c r="E23" s="95" t="s">
        <v>86</v>
      </c>
      <c r="F23" s="96">
        <v>35000</v>
      </c>
      <c r="G23" s="97">
        <f t="shared" si="0"/>
        <v>175000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  <c r="IR23" s="98"/>
      <c r="IS23" s="98"/>
      <c r="IT23" s="98"/>
      <c r="IU23" s="98"/>
    </row>
    <row r="24" spans="1:255" s="99" customFormat="1" ht="12" customHeight="1" x14ac:dyDescent="0.25">
      <c r="A24" s="93"/>
      <c r="B24" s="94" t="s">
        <v>77</v>
      </c>
      <c r="C24" s="95" t="s">
        <v>20</v>
      </c>
      <c r="D24" s="95">
        <v>16</v>
      </c>
      <c r="E24" s="95" t="s">
        <v>87</v>
      </c>
      <c r="F24" s="96">
        <v>35000</v>
      </c>
      <c r="G24" s="97">
        <f t="shared" si="0"/>
        <v>560000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  <c r="IR24" s="98"/>
      <c r="IS24" s="98"/>
      <c r="IT24" s="98"/>
      <c r="IU24" s="98"/>
    </row>
    <row r="25" spans="1:255" s="99" customFormat="1" ht="12" customHeight="1" x14ac:dyDescent="0.25">
      <c r="A25" s="93"/>
      <c r="B25" s="94" t="s">
        <v>78</v>
      </c>
      <c r="C25" s="95" t="s">
        <v>20</v>
      </c>
      <c r="D25" s="95">
        <v>110</v>
      </c>
      <c r="E25" s="95" t="s">
        <v>88</v>
      </c>
      <c r="F25" s="96">
        <v>35000</v>
      </c>
      <c r="G25" s="97">
        <f t="shared" si="0"/>
        <v>3850000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  <c r="DT25" s="98"/>
      <c r="DU25" s="98"/>
      <c r="DV25" s="98"/>
      <c r="DW25" s="98"/>
      <c r="DX25" s="98"/>
      <c r="DY25" s="98"/>
      <c r="DZ25" s="98"/>
      <c r="EA25" s="98"/>
      <c r="EB25" s="98"/>
      <c r="EC25" s="98"/>
      <c r="ED25" s="98"/>
      <c r="EE25" s="98"/>
      <c r="EF25" s="98"/>
      <c r="EG25" s="98"/>
      <c r="EH25" s="98"/>
      <c r="EI25" s="98"/>
      <c r="EJ25" s="98"/>
      <c r="EK25" s="98"/>
      <c r="EL25" s="98"/>
      <c r="EM25" s="98"/>
      <c r="EN25" s="98"/>
      <c r="EO25" s="98"/>
      <c r="EP25" s="98"/>
      <c r="EQ25" s="98"/>
      <c r="ER25" s="98"/>
      <c r="ES25" s="98"/>
      <c r="ET25" s="98"/>
      <c r="EU25" s="98"/>
      <c r="EV25" s="98"/>
      <c r="EW25" s="98"/>
      <c r="EX25" s="98"/>
      <c r="EY25" s="98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  <c r="IR25" s="98"/>
      <c r="IS25" s="98"/>
      <c r="IT25" s="98"/>
      <c r="IU25" s="98"/>
    </row>
    <row r="26" spans="1:255" s="99" customFormat="1" ht="12" customHeight="1" x14ac:dyDescent="0.25">
      <c r="A26" s="93"/>
      <c r="B26" s="94" t="s">
        <v>79</v>
      </c>
      <c r="C26" s="95" t="s">
        <v>20</v>
      </c>
      <c r="D26" s="95">
        <f>SUM(D21:D25)*0.1</f>
        <v>16.400000000000002</v>
      </c>
      <c r="E26" s="95" t="s">
        <v>86</v>
      </c>
      <c r="F26" s="96">
        <v>35000</v>
      </c>
      <c r="G26" s="97">
        <f t="shared" si="0"/>
        <v>574000.00000000012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98"/>
      <c r="DC26" s="98"/>
      <c r="DD26" s="98"/>
      <c r="DE26" s="9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98"/>
      <c r="DQ26" s="98"/>
      <c r="DR26" s="98"/>
      <c r="DS26" s="98"/>
      <c r="DT26" s="98"/>
      <c r="DU26" s="98"/>
      <c r="DV26" s="98"/>
      <c r="DW26" s="98"/>
      <c r="DX26" s="98"/>
      <c r="DY26" s="98"/>
      <c r="DZ26" s="98"/>
      <c r="EA26" s="98"/>
      <c r="EB26" s="98"/>
      <c r="EC26" s="98"/>
      <c r="ED26" s="98"/>
      <c r="EE26" s="98"/>
      <c r="EF26" s="98"/>
      <c r="EG26" s="98"/>
      <c r="EH26" s="98"/>
      <c r="EI26" s="98"/>
      <c r="EJ26" s="98"/>
      <c r="EK26" s="98"/>
      <c r="EL26" s="98"/>
      <c r="EM26" s="98"/>
      <c r="EN26" s="98"/>
      <c r="EO26" s="98"/>
      <c r="EP26" s="98"/>
      <c r="EQ26" s="98"/>
      <c r="ER26" s="98"/>
      <c r="ES26" s="98"/>
      <c r="ET26" s="98"/>
      <c r="EU26" s="98"/>
      <c r="EV26" s="98"/>
      <c r="EW26" s="98"/>
      <c r="EX26" s="98"/>
      <c r="EY26" s="98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  <c r="IR26" s="98"/>
      <c r="IS26" s="98"/>
      <c r="IT26" s="98"/>
      <c r="IU26" s="98"/>
    </row>
    <row r="27" spans="1:255" ht="11.25" customHeight="1" x14ac:dyDescent="0.25">
      <c r="A27" s="1"/>
      <c r="B27" s="100" t="s">
        <v>21</v>
      </c>
      <c r="C27" s="101"/>
      <c r="D27" s="101"/>
      <c r="E27" s="101"/>
      <c r="F27" s="102"/>
      <c r="G27" s="103">
        <f>SUM(G21:G26)</f>
        <v>6314000</v>
      </c>
    </row>
    <row r="28" spans="1:255" ht="12" customHeight="1" x14ac:dyDescent="0.25">
      <c r="B28" s="17"/>
      <c r="C28" s="19"/>
      <c r="D28" s="19"/>
      <c r="E28" s="19"/>
      <c r="F28" s="20"/>
      <c r="G28" s="73"/>
    </row>
    <row r="29" spans="1:255" ht="12" customHeight="1" x14ac:dyDescent="0.25">
      <c r="A29" s="104"/>
      <c r="B29" s="105" t="s">
        <v>22</v>
      </c>
      <c r="C29" s="106"/>
      <c r="D29" s="107"/>
      <c r="E29" s="107"/>
      <c r="F29" s="108"/>
      <c r="G29" s="109"/>
    </row>
    <row r="30" spans="1:255" ht="24" customHeight="1" x14ac:dyDescent="0.25">
      <c r="A30" s="104"/>
      <c r="B30" s="110" t="s">
        <v>14</v>
      </c>
      <c r="C30" s="111" t="s">
        <v>15</v>
      </c>
      <c r="D30" s="111" t="s">
        <v>16</v>
      </c>
      <c r="E30" s="110" t="s">
        <v>59</v>
      </c>
      <c r="F30" s="111" t="s">
        <v>18</v>
      </c>
      <c r="G30" s="110" t="s">
        <v>19</v>
      </c>
    </row>
    <row r="31" spans="1:255" ht="12" customHeight="1" x14ac:dyDescent="0.25">
      <c r="B31" s="21"/>
      <c r="C31" s="22" t="s">
        <v>59</v>
      </c>
      <c r="D31" s="22" t="s">
        <v>59</v>
      </c>
      <c r="E31" s="22" t="s">
        <v>59</v>
      </c>
      <c r="F31" s="66" t="s">
        <v>59</v>
      </c>
      <c r="G31" s="87"/>
    </row>
    <row r="32" spans="1:255" ht="11.25" customHeight="1" x14ac:dyDescent="0.25">
      <c r="A32" s="1"/>
      <c r="B32" s="100" t="s">
        <v>23</v>
      </c>
      <c r="C32" s="101"/>
      <c r="D32" s="101"/>
      <c r="E32" s="101"/>
      <c r="F32" s="102"/>
      <c r="G32" s="103">
        <f>SUM(G31)</f>
        <v>0</v>
      </c>
    </row>
    <row r="33" spans="1:255" ht="12" customHeight="1" x14ac:dyDescent="0.25">
      <c r="B33" s="23"/>
      <c r="C33" s="24"/>
      <c r="D33" s="24"/>
      <c r="E33" s="24"/>
      <c r="F33" s="25"/>
      <c r="G33" s="74"/>
    </row>
    <row r="34" spans="1:255" ht="12" customHeight="1" x14ac:dyDescent="0.25">
      <c r="A34" s="104"/>
      <c r="B34" s="105" t="s">
        <v>24</v>
      </c>
      <c r="C34" s="106"/>
      <c r="D34" s="107"/>
      <c r="E34" s="107"/>
      <c r="F34" s="108"/>
      <c r="G34" s="109"/>
    </row>
    <row r="35" spans="1:255" ht="24" customHeight="1" x14ac:dyDescent="0.25">
      <c r="A35" s="104"/>
      <c r="B35" s="110" t="s">
        <v>14</v>
      </c>
      <c r="C35" s="111" t="s">
        <v>15</v>
      </c>
      <c r="D35" s="111" t="s">
        <v>16</v>
      </c>
      <c r="E35" s="110" t="s">
        <v>17</v>
      </c>
      <c r="F35" s="111" t="s">
        <v>18</v>
      </c>
      <c r="G35" s="110" t="s">
        <v>19</v>
      </c>
    </row>
    <row r="36" spans="1:255" s="99" customFormat="1" ht="12" customHeight="1" x14ac:dyDescent="0.25">
      <c r="A36" s="93"/>
      <c r="B36" s="94" t="s">
        <v>80</v>
      </c>
      <c r="C36" s="95" t="s">
        <v>25</v>
      </c>
      <c r="D36" s="95">
        <v>15</v>
      </c>
      <c r="E36" s="95" t="s">
        <v>89</v>
      </c>
      <c r="F36" s="96">
        <v>40000</v>
      </c>
      <c r="G36" s="97">
        <f>D36*F36</f>
        <v>600000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</row>
    <row r="37" spans="1:255" s="99" customFormat="1" ht="12" customHeight="1" x14ac:dyDescent="0.25">
      <c r="A37" s="93"/>
      <c r="B37" s="94" t="s">
        <v>81</v>
      </c>
      <c r="C37" s="95" t="s">
        <v>25</v>
      </c>
      <c r="D37" s="95">
        <v>1</v>
      </c>
      <c r="E37" s="95" t="s">
        <v>90</v>
      </c>
      <c r="F37" s="96">
        <v>65000</v>
      </c>
      <c r="G37" s="97">
        <f t="shared" ref="G37:G43" si="1">D37*F37</f>
        <v>65000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  <c r="IQ37" s="98"/>
      <c r="IR37" s="98"/>
      <c r="IS37" s="98"/>
      <c r="IT37" s="98"/>
      <c r="IU37" s="98"/>
    </row>
    <row r="38" spans="1:255" s="99" customFormat="1" ht="12" customHeight="1" x14ac:dyDescent="0.25">
      <c r="A38" s="93"/>
      <c r="B38" s="94" t="s">
        <v>76</v>
      </c>
      <c r="C38" s="95" t="s">
        <v>25</v>
      </c>
      <c r="D38" s="95">
        <v>5</v>
      </c>
      <c r="E38" s="95" t="s">
        <v>91</v>
      </c>
      <c r="F38" s="96">
        <v>75000</v>
      </c>
      <c r="G38" s="97">
        <f t="shared" si="1"/>
        <v>375000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</row>
    <row r="39" spans="1:255" s="99" customFormat="1" ht="12" customHeight="1" x14ac:dyDescent="0.25">
      <c r="A39" s="93"/>
      <c r="B39" s="94" t="s">
        <v>82</v>
      </c>
      <c r="C39" s="95" t="s">
        <v>25</v>
      </c>
      <c r="D39" s="95">
        <v>2</v>
      </c>
      <c r="E39" s="95" t="s">
        <v>92</v>
      </c>
      <c r="F39" s="96">
        <v>90000</v>
      </c>
      <c r="G39" s="97">
        <f t="shared" si="1"/>
        <v>180000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  <c r="FU39" s="98"/>
      <c r="FV39" s="98"/>
      <c r="FW39" s="98"/>
      <c r="FX39" s="98"/>
      <c r="FY39" s="98"/>
      <c r="FZ39" s="98"/>
      <c r="GA39" s="98"/>
      <c r="GB39" s="98"/>
      <c r="GC39" s="98"/>
      <c r="GD39" s="98"/>
      <c r="GE39" s="98"/>
      <c r="GF39" s="98"/>
      <c r="GG39" s="98"/>
      <c r="GH39" s="98"/>
      <c r="GI39" s="98"/>
      <c r="GJ39" s="98"/>
      <c r="GK39" s="98"/>
      <c r="GL39" s="98"/>
      <c r="GM39" s="98"/>
      <c r="GN39" s="98"/>
      <c r="GO39" s="98"/>
      <c r="GP39" s="98"/>
      <c r="GQ39" s="98"/>
      <c r="GR39" s="98"/>
      <c r="GS39" s="98"/>
      <c r="GT39" s="98"/>
      <c r="GU39" s="98"/>
      <c r="GV39" s="98"/>
      <c r="GW39" s="98"/>
      <c r="GX39" s="98"/>
      <c r="GY39" s="98"/>
      <c r="GZ39" s="98"/>
      <c r="HA39" s="98"/>
      <c r="HB39" s="98"/>
      <c r="HC39" s="98"/>
      <c r="HD39" s="98"/>
      <c r="HE39" s="98"/>
      <c r="HF39" s="98"/>
      <c r="HG39" s="98"/>
      <c r="HH39" s="98"/>
      <c r="HI39" s="98"/>
      <c r="HJ39" s="98"/>
      <c r="HK39" s="98"/>
      <c r="HL39" s="98"/>
      <c r="HM39" s="98"/>
      <c r="HN39" s="98"/>
      <c r="HO39" s="98"/>
      <c r="HP39" s="98"/>
      <c r="HQ39" s="98"/>
      <c r="HR39" s="98"/>
      <c r="HS39" s="98"/>
      <c r="HT39" s="98"/>
      <c r="HU39" s="98"/>
      <c r="HV39" s="98"/>
      <c r="HW39" s="98"/>
      <c r="HX39" s="98"/>
      <c r="HY39" s="98"/>
      <c r="HZ39" s="98"/>
      <c r="IA39" s="98"/>
      <c r="IB39" s="98"/>
      <c r="IC39" s="98"/>
      <c r="ID39" s="98"/>
      <c r="IE39" s="98"/>
      <c r="IF39" s="98"/>
      <c r="IG39" s="98"/>
      <c r="IH39" s="98"/>
      <c r="II39" s="98"/>
      <c r="IJ39" s="98"/>
      <c r="IK39" s="98"/>
      <c r="IL39" s="98"/>
      <c r="IM39" s="98"/>
      <c r="IN39" s="98"/>
      <c r="IO39" s="98"/>
      <c r="IP39" s="98"/>
      <c r="IQ39" s="98"/>
      <c r="IR39" s="98"/>
      <c r="IS39" s="98"/>
      <c r="IT39" s="98"/>
      <c r="IU39" s="98"/>
    </row>
    <row r="40" spans="1:255" s="99" customFormat="1" ht="12" customHeight="1" x14ac:dyDescent="0.25">
      <c r="A40" s="93"/>
      <c r="B40" s="94" t="s">
        <v>125</v>
      </c>
      <c r="C40" s="95" t="s">
        <v>25</v>
      </c>
      <c r="D40" s="95">
        <v>2</v>
      </c>
      <c r="E40" s="95" t="s">
        <v>93</v>
      </c>
      <c r="F40" s="96">
        <v>75000</v>
      </c>
      <c r="G40" s="97">
        <f t="shared" si="1"/>
        <v>150000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  <c r="FU40" s="98"/>
      <c r="FV40" s="98"/>
      <c r="FW40" s="98"/>
      <c r="FX40" s="98"/>
      <c r="FY40" s="98"/>
      <c r="FZ40" s="98"/>
      <c r="GA40" s="98"/>
      <c r="GB40" s="98"/>
      <c r="GC40" s="98"/>
      <c r="GD40" s="98"/>
      <c r="GE40" s="98"/>
      <c r="GF40" s="98"/>
      <c r="GG40" s="98"/>
      <c r="GH40" s="98"/>
      <c r="GI40" s="98"/>
      <c r="GJ40" s="98"/>
      <c r="GK40" s="98"/>
      <c r="GL40" s="98"/>
      <c r="GM40" s="98"/>
      <c r="GN40" s="98"/>
      <c r="GO40" s="98"/>
      <c r="GP40" s="98"/>
      <c r="GQ40" s="98"/>
      <c r="GR40" s="98"/>
      <c r="GS40" s="98"/>
      <c r="GT40" s="98"/>
      <c r="GU40" s="98"/>
      <c r="GV40" s="98"/>
      <c r="GW40" s="98"/>
      <c r="GX40" s="98"/>
      <c r="GY40" s="98"/>
      <c r="GZ40" s="98"/>
      <c r="HA40" s="98"/>
      <c r="HB40" s="98"/>
      <c r="HC40" s="98"/>
      <c r="HD40" s="98"/>
      <c r="HE40" s="98"/>
      <c r="HF40" s="98"/>
      <c r="HG40" s="98"/>
      <c r="HH40" s="98"/>
      <c r="HI40" s="98"/>
      <c r="HJ40" s="98"/>
      <c r="HK40" s="98"/>
      <c r="HL40" s="98"/>
      <c r="HM40" s="98"/>
      <c r="HN40" s="98"/>
      <c r="HO40" s="98"/>
      <c r="HP40" s="98"/>
      <c r="HQ40" s="98"/>
      <c r="HR40" s="98"/>
      <c r="HS40" s="98"/>
      <c r="HT40" s="98"/>
      <c r="HU40" s="98"/>
      <c r="HV40" s="98"/>
      <c r="HW40" s="98"/>
      <c r="HX40" s="98"/>
      <c r="HY40" s="98"/>
      <c r="HZ40" s="98"/>
      <c r="IA40" s="98"/>
      <c r="IB40" s="98"/>
      <c r="IC40" s="98"/>
      <c r="ID40" s="98"/>
      <c r="IE40" s="98"/>
      <c r="IF40" s="98"/>
      <c r="IG40" s="98"/>
      <c r="IH40" s="98"/>
      <c r="II40" s="98"/>
      <c r="IJ40" s="98"/>
      <c r="IK40" s="98"/>
      <c r="IL40" s="98"/>
      <c r="IM40" s="98"/>
      <c r="IN40" s="98"/>
      <c r="IO40" s="98"/>
      <c r="IP40" s="98"/>
      <c r="IQ40" s="98"/>
      <c r="IR40" s="98"/>
      <c r="IS40" s="98"/>
      <c r="IT40" s="98"/>
      <c r="IU40" s="98"/>
    </row>
    <row r="41" spans="1:255" s="99" customFormat="1" ht="12" customHeight="1" x14ac:dyDescent="0.25">
      <c r="A41" s="93"/>
      <c r="B41" s="94" t="s">
        <v>127</v>
      </c>
      <c r="C41" s="95" t="s">
        <v>25</v>
      </c>
      <c r="D41" s="95">
        <v>5</v>
      </c>
      <c r="E41" s="95" t="s">
        <v>88</v>
      </c>
      <c r="F41" s="96">
        <v>90000</v>
      </c>
      <c r="G41" s="97">
        <f t="shared" ref="G41" si="2">D41*F41</f>
        <v>450000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  <c r="FU41" s="98"/>
      <c r="FV41" s="98"/>
      <c r="FW41" s="98"/>
      <c r="FX41" s="98"/>
      <c r="FY41" s="98"/>
      <c r="FZ41" s="98"/>
      <c r="GA41" s="98"/>
      <c r="GB41" s="98"/>
      <c r="GC41" s="98"/>
      <c r="GD41" s="98"/>
      <c r="GE41" s="98"/>
      <c r="GF41" s="98"/>
      <c r="GG41" s="98"/>
      <c r="GH41" s="98"/>
      <c r="GI41" s="98"/>
      <c r="GJ41" s="98"/>
      <c r="GK41" s="98"/>
      <c r="GL41" s="98"/>
      <c r="GM41" s="98"/>
      <c r="GN41" s="98"/>
      <c r="GO41" s="98"/>
      <c r="GP41" s="98"/>
      <c r="GQ41" s="98"/>
      <c r="GR41" s="98"/>
      <c r="GS41" s="98"/>
      <c r="GT41" s="98"/>
      <c r="GU41" s="98"/>
      <c r="GV41" s="98"/>
      <c r="GW41" s="98"/>
      <c r="GX41" s="98"/>
      <c r="GY41" s="98"/>
      <c r="GZ41" s="98"/>
      <c r="HA41" s="98"/>
      <c r="HB41" s="98"/>
      <c r="HC41" s="98"/>
      <c r="HD41" s="98"/>
      <c r="HE41" s="98"/>
      <c r="HF41" s="98"/>
      <c r="HG41" s="98"/>
      <c r="HH41" s="98"/>
      <c r="HI41" s="98"/>
      <c r="HJ41" s="98"/>
      <c r="HK41" s="98"/>
      <c r="HL41" s="98"/>
      <c r="HM41" s="98"/>
      <c r="HN41" s="98"/>
      <c r="HO41" s="98"/>
      <c r="HP41" s="98"/>
      <c r="HQ41" s="98"/>
      <c r="HR41" s="98"/>
      <c r="HS41" s="98"/>
      <c r="HT41" s="98"/>
      <c r="HU41" s="98"/>
      <c r="HV41" s="98"/>
      <c r="HW41" s="98"/>
      <c r="HX41" s="98"/>
      <c r="HY41" s="98"/>
      <c r="HZ41" s="98"/>
      <c r="IA41" s="98"/>
      <c r="IB41" s="98"/>
      <c r="IC41" s="98"/>
      <c r="ID41" s="98"/>
      <c r="IE41" s="98"/>
      <c r="IF41" s="98"/>
      <c r="IG41" s="98"/>
      <c r="IH41" s="98"/>
      <c r="II41" s="98"/>
      <c r="IJ41" s="98"/>
      <c r="IK41" s="98"/>
      <c r="IL41" s="98"/>
      <c r="IM41" s="98"/>
      <c r="IN41" s="98"/>
      <c r="IO41" s="98"/>
      <c r="IP41" s="98"/>
      <c r="IQ41" s="98"/>
      <c r="IR41" s="98"/>
      <c r="IS41" s="98"/>
      <c r="IT41" s="98"/>
      <c r="IU41" s="98"/>
    </row>
    <row r="42" spans="1:255" s="99" customFormat="1" ht="12" customHeight="1" x14ac:dyDescent="0.25">
      <c r="A42" s="93"/>
      <c r="B42" s="94" t="s">
        <v>126</v>
      </c>
      <c r="C42" s="95" t="s">
        <v>25</v>
      </c>
      <c r="D42" s="95">
        <v>2</v>
      </c>
      <c r="E42" s="95" t="s">
        <v>88</v>
      </c>
      <c r="F42" s="96">
        <v>90000</v>
      </c>
      <c r="G42" s="97">
        <f t="shared" ref="G42" si="3">D42*F42</f>
        <v>180000</v>
      </c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  <c r="FU42" s="98"/>
      <c r="FV42" s="98"/>
      <c r="FW42" s="98"/>
      <c r="FX42" s="98"/>
      <c r="FY42" s="98"/>
      <c r="FZ42" s="98"/>
      <c r="GA42" s="98"/>
      <c r="GB42" s="98"/>
      <c r="GC42" s="98"/>
      <c r="GD42" s="98"/>
      <c r="GE42" s="98"/>
      <c r="GF42" s="98"/>
      <c r="GG42" s="98"/>
      <c r="GH42" s="98"/>
      <c r="GI42" s="98"/>
      <c r="GJ42" s="98"/>
      <c r="GK42" s="98"/>
      <c r="GL42" s="98"/>
      <c r="GM42" s="98"/>
      <c r="GN42" s="98"/>
      <c r="GO42" s="98"/>
      <c r="GP42" s="98"/>
      <c r="GQ42" s="98"/>
      <c r="GR42" s="98"/>
      <c r="GS42" s="98"/>
      <c r="GT42" s="98"/>
      <c r="GU42" s="98"/>
      <c r="GV42" s="98"/>
      <c r="GW42" s="98"/>
      <c r="GX42" s="98"/>
      <c r="GY42" s="98"/>
      <c r="GZ42" s="98"/>
      <c r="HA42" s="98"/>
      <c r="HB42" s="98"/>
      <c r="HC42" s="98"/>
      <c r="HD42" s="98"/>
      <c r="HE42" s="98"/>
      <c r="HF42" s="98"/>
      <c r="HG42" s="98"/>
      <c r="HH42" s="98"/>
      <c r="HI42" s="98"/>
      <c r="HJ42" s="98"/>
      <c r="HK42" s="98"/>
      <c r="HL42" s="98"/>
      <c r="HM42" s="98"/>
      <c r="HN42" s="98"/>
      <c r="HO42" s="98"/>
      <c r="HP42" s="98"/>
      <c r="HQ42" s="98"/>
      <c r="HR42" s="98"/>
      <c r="HS42" s="98"/>
      <c r="HT42" s="98"/>
      <c r="HU42" s="98"/>
      <c r="HV42" s="98"/>
      <c r="HW42" s="98"/>
      <c r="HX42" s="98"/>
      <c r="HY42" s="98"/>
      <c r="HZ42" s="98"/>
      <c r="IA42" s="98"/>
      <c r="IB42" s="98"/>
      <c r="IC42" s="98"/>
      <c r="ID42" s="98"/>
      <c r="IE42" s="98"/>
      <c r="IF42" s="98"/>
      <c r="IG42" s="98"/>
      <c r="IH42" s="98"/>
      <c r="II42" s="98"/>
      <c r="IJ42" s="98"/>
      <c r="IK42" s="98"/>
      <c r="IL42" s="98"/>
      <c r="IM42" s="98"/>
      <c r="IN42" s="98"/>
      <c r="IO42" s="98"/>
      <c r="IP42" s="98"/>
      <c r="IQ42" s="98"/>
      <c r="IR42" s="98"/>
      <c r="IS42" s="98"/>
      <c r="IT42" s="98"/>
      <c r="IU42" s="98"/>
    </row>
    <row r="43" spans="1:255" s="99" customFormat="1" ht="12" customHeight="1" x14ac:dyDescent="0.25">
      <c r="A43" s="93"/>
      <c r="B43" s="94" t="s">
        <v>83</v>
      </c>
      <c r="C43" s="95" t="s">
        <v>25</v>
      </c>
      <c r="D43" s="95">
        <v>1</v>
      </c>
      <c r="E43" s="95" t="s">
        <v>88</v>
      </c>
      <c r="F43" s="96">
        <v>200000</v>
      </c>
      <c r="G43" s="97">
        <f t="shared" si="1"/>
        <v>200000</v>
      </c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  <c r="FA43" s="98"/>
      <c r="FB43" s="98"/>
      <c r="FC43" s="98"/>
      <c r="FD43" s="98"/>
      <c r="FE43" s="98"/>
      <c r="FF43" s="98"/>
      <c r="FG43" s="98"/>
      <c r="FH43" s="98"/>
      <c r="FI43" s="98"/>
      <c r="FJ43" s="98"/>
      <c r="FK43" s="98"/>
      <c r="FL43" s="98"/>
      <c r="FM43" s="98"/>
      <c r="FN43" s="98"/>
      <c r="FO43" s="98"/>
      <c r="FP43" s="98"/>
      <c r="FQ43" s="98"/>
      <c r="FR43" s="98"/>
      <c r="FS43" s="98"/>
      <c r="FT43" s="98"/>
      <c r="FU43" s="98"/>
      <c r="FV43" s="98"/>
      <c r="FW43" s="98"/>
      <c r="FX43" s="98"/>
      <c r="FY43" s="98"/>
      <c r="FZ43" s="98"/>
      <c r="GA43" s="98"/>
      <c r="GB43" s="98"/>
      <c r="GC43" s="98"/>
      <c r="GD43" s="98"/>
      <c r="GE43" s="98"/>
      <c r="GF43" s="98"/>
      <c r="GG43" s="98"/>
      <c r="GH43" s="98"/>
      <c r="GI43" s="98"/>
      <c r="GJ43" s="98"/>
      <c r="GK43" s="98"/>
      <c r="GL43" s="98"/>
      <c r="GM43" s="98"/>
      <c r="GN43" s="98"/>
      <c r="GO43" s="98"/>
      <c r="GP43" s="98"/>
      <c r="GQ43" s="98"/>
      <c r="GR43" s="98"/>
      <c r="GS43" s="98"/>
      <c r="GT43" s="98"/>
      <c r="GU43" s="98"/>
      <c r="GV43" s="98"/>
      <c r="GW43" s="98"/>
      <c r="GX43" s="98"/>
      <c r="GY43" s="98"/>
      <c r="GZ43" s="98"/>
      <c r="HA43" s="98"/>
      <c r="HB43" s="98"/>
      <c r="HC43" s="98"/>
      <c r="HD43" s="98"/>
      <c r="HE43" s="98"/>
      <c r="HF43" s="98"/>
      <c r="HG43" s="98"/>
      <c r="HH43" s="98"/>
      <c r="HI43" s="98"/>
      <c r="HJ43" s="98"/>
      <c r="HK43" s="98"/>
      <c r="HL43" s="98"/>
      <c r="HM43" s="98"/>
      <c r="HN43" s="98"/>
      <c r="HO43" s="98"/>
      <c r="HP43" s="98"/>
      <c r="HQ43" s="98"/>
      <c r="HR43" s="98"/>
      <c r="HS43" s="98"/>
      <c r="HT43" s="98"/>
      <c r="HU43" s="98"/>
      <c r="HV43" s="98"/>
      <c r="HW43" s="98"/>
      <c r="HX43" s="98"/>
      <c r="HY43" s="98"/>
      <c r="HZ43" s="98"/>
      <c r="IA43" s="98"/>
      <c r="IB43" s="98"/>
      <c r="IC43" s="98"/>
      <c r="ID43" s="98"/>
      <c r="IE43" s="98"/>
      <c r="IF43" s="98"/>
      <c r="IG43" s="98"/>
      <c r="IH43" s="98"/>
      <c r="II43" s="98"/>
      <c r="IJ43" s="98"/>
      <c r="IK43" s="98"/>
      <c r="IL43" s="98"/>
      <c r="IM43" s="98"/>
      <c r="IN43" s="98"/>
      <c r="IO43" s="98"/>
      <c r="IP43" s="98"/>
      <c r="IQ43" s="98"/>
      <c r="IR43" s="98"/>
      <c r="IS43" s="98"/>
      <c r="IT43" s="98"/>
      <c r="IU43" s="98"/>
    </row>
    <row r="44" spans="1:255" ht="11.25" customHeight="1" x14ac:dyDescent="0.25">
      <c r="A44" s="1"/>
      <c r="B44" s="100" t="s">
        <v>26</v>
      </c>
      <c r="C44" s="101"/>
      <c r="D44" s="101"/>
      <c r="E44" s="101"/>
      <c r="F44" s="102"/>
      <c r="G44" s="103">
        <f>SUM(G36:G43)</f>
        <v>2200000</v>
      </c>
    </row>
    <row r="45" spans="1:255" ht="12" customHeight="1" x14ac:dyDescent="0.25">
      <c r="B45" s="23"/>
      <c r="C45" s="24"/>
      <c r="D45" s="24"/>
      <c r="E45" s="24"/>
      <c r="F45" s="25"/>
      <c r="G45" s="74"/>
    </row>
    <row r="46" spans="1:255" ht="12" customHeight="1" x14ac:dyDescent="0.25">
      <c r="A46" s="104"/>
      <c r="B46" s="105" t="s">
        <v>27</v>
      </c>
      <c r="C46" s="106"/>
      <c r="D46" s="107"/>
      <c r="E46" s="107"/>
      <c r="F46" s="108"/>
      <c r="G46" s="109"/>
    </row>
    <row r="47" spans="1:255" ht="24" customHeight="1" x14ac:dyDescent="0.25">
      <c r="A47" s="104"/>
      <c r="B47" s="110" t="s">
        <v>28</v>
      </c>
      <c r="C47" s="111" t="s">
        <v>29</v>
      </c>
      <c r="D47" s="111" t="s">
        <v>30</v>
      </c>
      <c r="E47" s="110" t="s">
        <v>17</v>
      </c>
      <c r="F47" s="111" t="s">
        <v>18</v>
      </c>
      <c r="G47" s="110" t="s">
        <v>19</v>
      </c>
    </row>
    <row r="48" spans="1:255" s="99" customFormat="1" ht="12" customHeight="1" x14ac:dyDescent="0.25">
      <c r="A48" s="93"/>
      <c r="B48" s="94" t="s">
        <v>94</v>
      </c>
      <c r="C48" s="95" t="s">
        <v>66</v>
      </c>
      <c r="D48" s="95">
        <v>30</v>
      </c>
      <c r="E48" s="95" t="s">
        <v>61</v>
      </c>
      <c r="F48" s="96">
        <v>17890</v>
      </c>
      <c r="G48" s="97">
        <f>D48*F48</f>
        <v>536700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  <c r="IU48" s="98"/>
    </row>
    <row r="49" spans="1:255" s="99" customFormat="1" ht="12" customHeight="1" x14ac:dyDescent="0.25">
      <c r="A49" s="93"/>
      <c r="B49" s="94" t="s">
        <v>95</v>
      </c>
      <c r="C49" s="95" t="s">
        <v>60</v>
      </c>
      <c r="D49" s="95">
        <v>2.4</v>
      </c>
      <c r="E49" s="95" t="s">
        <v>114</v>
      </c>
      <c r="F49" s="96">
        <v>85000</v>
      </c>
      <c r="G49" s="97">
        <f t="shared" ref="G49:G71" si="4">D49*F49</f>
        <v>204000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  <c r="IU49" s="98"/>
    </row>
    <row r="50" spans="1:255" s="99" customFormat="1" ht="12" customHeight="1" x14ac:dyDescent="0.25">
      <c r="A50" s="93"/>
      <c r="B50" s="94" t="s">
        <v>96</v>
      </c>
      <c r="C50" s="95" t="s">
        <v>60</v>
      </c>
      <c r="D50" s="95">
        <v>2.6</v>
      </c>
      <c r="E50" s="95" t="s">
        <v>115</v>
      </c>
      <c r="F50" s="96">
        <v>17500</v>
      </c>
      <c r="G50" s="97">
        <f t="shared" si="4"/>
        <v>45500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  <c r="CM50" s="98"/>
      <c r="CN50" s="98"/>
      <c r="CO50" s="98"/>
      <c r="CP50" s="98"/>
      <c r="CQ50" s="98"/>
      <c r="CR50" s="98"/>
      <c r="CS50" s="98"/>
      <c r="CT50" s="98"/>
      <c r="CU50" s="98"/>
      <c r="CV50" s="98"/>
      <c r="CW50" s="98"/>
      <c r="CX50" s="98"/>
      <c r="CY50" s="98"/>
      <c r="CZ50" s="98"/>
      <c r="DA50" s="98"/>
      <c r="DB50" s="98"/>
      <c r="DC50" s="98"/>
      <c r="DD50" s="98"/>
      <c r="DE50" s="98"/>
      <c r="DF50" s="98"/>
      <c r="DG50" s="98"/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98"/>
      <c r="FS50" s="98"/>
      <c r="FT50" s="98"/>
      <c r="FU50" s="98"/>
      <c r="FV50" s="98"/>
      <c r="FW50" s="98"/>
      <c r="FX50" s="98"/>
      <c r="FY50" s="98"/>
      <c r="FZ50" s="98"/>
      <c r="GA50" s="98"/>
      <c r="GB50" s="98"/>
      <c r="GC50" s="98"/>
      <c r="GD50" s="98"/>
      <c r="GE50" s="98"/>
      <c r="GF50" s="98"/>
      <c r="GG50" s="98"/>
      <c r="GH50" s="98"/>
      <c r="GI50" s="98"/>
      <c r="GJ50" s="98"/>
      <c r="GK50" s="98"/>
      <c r="GL50" s="98"/>
      <c r="GM50" s="98"/>
      <c r="GN50" s="98"/>
      <c r="GO50" s="98"/>
      <c r="GP50" s="98"/>
      <c r="GQ50" s="98"/>
      <c r="GR50" s="98"/>
      <c r="GS50" s="98"/>
      <c r="GT50" s="98"/>
      <c r="GU50" s="98"/>
      <c r="GV50" s="98"/>
      <c r="GW50" s="98"/>
      <c r="GX50" s="98"/>
      <c r="GY50" s="98"/>
      <c r="GZ50" s="98"/>
      <c r="HA50" s="98"/>
      <c r="HB50" s="98"/>
      <c r="HC50" s="98"/>
      <c r="HD50" s="98"/>
      <c r="HE50" s="98"/>
      <c r="HF50" s="98"/>
      <c r="HG50" s="98"/>
      <c r="HH50" s="98"/>
      <c r="HI50" s="98"/>
      <c r="HJ50" s="98"/>
      <c r="HK50" s="98"/>
      <c r="HL50" s="98"/>
      <c r="HM50" s="98"/>
      <c r="HN50" s="98"/>
      <c r="HO50" s="98"/>
      <c r="HP50" s="98"/>
      <c r="HQ50" s="98"/>
      <c r="HR50" s="98"/>
      <c r="HS50" s="98"/>
      <c r="HT50" s="98"/>
      <c r="HU50" s="98"/>
      <c r="HV50" s="98"/>
      <c r="HW50" s="98"/>
      <c r="HX50" s="98"/>
      <c r="HY50" s="98"/>
      <c r="HZ50" s="98"/>
      <c r="IA50" s="98"/>
      <c r="IB50" s="98"/>
      <c r="IC50" s="98"/>
      <c r="ID50" s="98"/>
      <c r="IE50" s="98"/>
      <c r="IF50" s="98"/>
      <c r="IG50" s="98"/>
      <c r="IH50" s="98"/>
      <c r="II50" s="98"/>
      <c r="IJ50" s="98"/>
      <c r="IK50" s="98"/>
      <c r="IL50" s="98"/>
      <c r="IM50" s="98"/>
      <c r="IN50" s="98"/>
      <c r="IO50" s="98"/>
      <c r="IP50" s="98"/>
      <c r="IQ50" s="98"/>
      <c r="IR50" s="98"/>
      <c r="IS50" s="98"/>
      <c r="IT50" s="98"/>
      <c r="IU50" s="98"/>
    </row>
    <row r="51" spans="1:255" s="99" customFormat="1" ht="12" customHeight="1" x14ac:dyDescent="0.25">
      <c r="A51" s="93"/>
      <c r="B51" s="94" t="s">
        <v>97</v>
      </c>
      <c r="C51" s="95" t="s">
        <v>60</v>
      </c>
      <c r="D51" s="95">
        <v>1.6</v>
      </c>
      <c r="E51" s="95" t="s">
        <v>85</v>
      </c>
      <c r="F51" s="96">
        <v>38000</v>
      </c>
      <c r="G51" s="97">
        <f t="shared" si="4"/>
        <v>60800</v>
      </c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98"/>
      <c r="DM51" s="98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/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/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/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98"/>
      <c r="ID51" s="98"/>
      <c r="IE51" s="98"/>
      <c r="IF51" s="98"/>
      <c r="IG51" s="98"/>
      <c r="IH51" s="98"/>
      <c r="II51" s="98"/>
      <c r="IJ51" s="98"/>
      <c r="IK51" s="98"/>
      <c r="IL51" s="98"/>
      <c r="IM51" s="98"/>
      <c r="IN51" s="98"/>
      <c r="IO51" s="98"/>
      <c r="IP51" s="98"/>
      <c r="IQ51" s="98"/>
      <c r="IR51" s="98"/>
      <c r="IS51" s="98"/>
      <c r="IT51" s="98"/>
      <c r="IU51" s="98"/>
    </row>
    <row r="52" spans="1:255" s="99" customFormat="1" ht="12" customHeight="1" x14ac:dyDescent="0.25">
      <c r="A52" s="93"/>
      <c r="B52" s="94" t="s">
        <v>98</v>
      </c>
      <c r="C52" s="95" t="s">
        <v>67</v>
      </c>
      <c r="D52" s="95">
        <v>1</v>
      </c>
      <c r="E52" s="95" t="s">
        <v>90</v>
      </c>
      <c r="F52" s="96">
        <v>31000</v>
      </c>
      <c r="G52" s="97">
        <f>D52*F52</f>
        <v>31000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  <c r="IU52" s="98"/>
    </row>
    <row r="53" spans="1:255" s="99" customFormat="1" ht="12" customHeight="1" x14ac:dyDescent="0.25">
      <c r="A53" s="93"/>
      <c r="B53" s="94" t="s">
        <v>99</v>
      </c>
      <c r="C53" s="95" t="s">
        <v>67</v>
      </c>
      <c r="D53" s="95">
        <v>1.8</v>
      </c>
      <c r="E53" s="95" t="s">
        <v>90</v>
      </c>
      <c r="F53" s="96">
        <v>31510</v>
      </c>
      <c r="G53" s="97">
        <f>D53*F53</f>
        <v>56718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98"/>
    </row>
    <row r="54" spans="1:255" s="99" customFormat="1" ht="12" customHeight="1" x14ac:dyDescent="0.25">
      <c r="A54" s="93"/>
      <c r="B54" s="94" t="s">
        <v>100</v>
      </c>
      <c r="C54" s="95" t="s">
        <v>68</v>
      </c>
      <c r="D54" s="95">
        <v>1.5</v>
      </c>
      <c r="E54" s="95" t="s">
        <v>116</v>
      </c>
      <c r="F54" s="96">
        <v>61950</v>
      </c>
      <c r="G54" s="97">
        <f t="shared" si="4"/>
        <v>92925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  <c r="IU54" s="98"/>
    </row>
    <row r="55" spans="1:255" s="99" customFormat="1" ht="12" customHeight="1" x14ac:dyDescent="0.25">
      <c r="A55" s="93"/>
      <c r="B55" s="94" t="s">
        <v>101</v>
      </c>
      <c r="C55" s="95" t="s">
        <v>66</v>
      </c>
      <c r="D55" s="95">
        <v>7</v>
      </c>
      <c r="E55" s="95" t="s">
        <v>93</v>
      </c>
      <c r="F55" s="96">
        <v>4116</v>
      </c>
      <c r="G55" s="97">
        <f t="shared" si="4"/>
        <v>28812</v>
      </c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  <c r="FU55" s="98"/>
      <c r="FV55" s="98"/>
      <c r="FW55" s="98"/>
      <c r="FX55" s="98"/>
      <c r="FY55" s="98"/>
      <c r="FZ55" s="98"/>
      <c r="GA55" s="98"/>
      <c r="GB55" s="98"/>
      <c r="GC55" s="98"/>
      <c r="GD55" s="98"/>
      <c r="GE55" s="98"/>
      <c r="GF55" s="98"/>
      <c r="GG55" s="98"/>
      <c r="GH55" s="98"/>
      <c r="GI55" s="98"/>
      <c r="GJ55" s="98"/>
      <c r="GK55" s="98"/>
      <c r="GL55" s="98"/>
      <c r="GM55" s="98"/>
      <c r="GN55" s="98"/>
      <c r="GO55" s="98"/>
      <c r="GP55" s="98"/>
      <c r="GQ55" s="98"/>
      <c r="GR55" s="98"/>
      <c r="GS55" s="98"/>
      <c r="GT55" s="98"/>
      <c r="GU55" s="98"/>
      <c r="GV55" s="98"/>
      <c r="GW55" s="98"/>
      <c r="GX55" s="98"/>
      <c r="GY55" s="98"/>
      <c r="GZ55" s="98"/>
      <c r="HA55" s="98"/>
      <c r="HB55" s="98"/>
      <c r="HC55" s="98"/>
      <c r="HD55" s="98"/>
      <c r="HE55" s="98"/>
      <c r="HF55" s="98"/>
      <c r="HG55" s="98"/>
      <c r="HH55" s="98"/>
      <c r="HI55" s="98"/>
      <c r="HJ55" s="98"/>
      <c r="HK55" s="98"/>
      <c r="HL55" s="98"/>
      <c r="HM55" s="98"/>
      <c r="HN55" s="98"/>
      <c r="HO55" s="98"/>
      <c r="HP55" s="98"/>
      <c r="HQ55" s="98"/>
      <c r="HR55" s="98"/>
      <c r="HS55" s="98"/>
      <c r="HT55" s="98"/>
      <c r="HU55" s="98"/>
      <c r="HV55" s="98"/>
      <c r="HW55" s="98"/>
      <c r="HX55" s="98"/>
      <c r="HY55" s="98"/>
      <c r="HZ55" s="98"/>
      <c r="IA55" s="98"/>
      <c r="IB55" s="98"/>
      <c r="IC55" s="98"/>
      <c r="ID55" s="98"/>
      <c r="IE55" s="98"/>
      <c r="IF55" s="98"/>
      <c r="IG55" s="98"/>
      <c r="IH55" s="98"/>
      <c r="II55" s="98"/>
      <c r="IJ55" s="98"/>
      <c r="IK55" s="98"/>
      <c r="IL55" s="98"/>
      <c r="IM55" s="98"/>
      <c r="IN55" s="98"/>
      <c r="IO55" s="98"/>
      <c r="IP55" s="98"/>
      <c r="IQ55" s="98"/>
      <c r="IR55" s="98"/>
      <c r="IS55" s="98"/>
      <c r="IT55" s="98"/>
      <c r="IU55" s="98"/>
    </row>
    <row r="56" spans="1:255" s="99" customFormat="1" ht="12" customHeight="1" x14ac:dyDescent="0.25">
      <c r="A56" s="93"/>
      <c r="B56" s="94" t="s">
        <v>102</v>
      </c>
      <c r="C56" s="95" t="s">
        <v>67</v>
      </c>
      <c r="D56" s="95">
        <v>40</v>
      </c>
      <c r="E56" s="95" t="s">
        <v>117</v>
      </c>
      <c r="F56" s="96">
        <v>6050</v>
      </c>
      <c r="G56" s="97">
        <f t="shared" si="4"/>
        <v>242000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  <c r="IU56" s="98"/>
    </row>
    <row r="57" spans="1:255" s="99" customFormat="1" ht="12" customHeight="1" x14ac:dyDescent="0.25">
      <c r="A57" s="93"/>
      <c r="B57" s="94" t="s">
        <v>103</v>
      </c>
      <c r="C57" s="95" t="s">
        <v>67</v>
      </c>
      <c r="D57" s="95">
        <v>10</v>
      </c>
      <c r="E57" s="95" t="s">
        <v>118</v>
      </c>
      <c r="F57" s="96">
        <v>6051</v>
      </c>
      <c r="G57" s="97">
        <f t="shared" si="4"/>
        <v>60510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  <c r="FU57" s="98"/>
      <c r="FV57" s="98"/>
      <c r="FW57" s="98"/>
      <c r="FX57" s="98"/>
      <c r="FY57" s="98"/>
      <c r="FZ57" s="98"/>
      <c r="GA57" s="98"/>
      <c r="GB57" s="98"/>
      <c r="GC57" s="98"/>
      <c r="GD57" s="98"/>
      <c r="GE57" s="98"/>
      <c r="GF57" s="98"/>
      <c r="GG57" s="98"/>
      <c r="GH57" s="98"/>
      <c r="GI57" s="98"/>
      <c r="GJ57" s="98"/>
      <c r="GK57" s="98"/>
      <c r="GL57" s="98"/>
      <c r="GM57" s="98"/>
      <c r="GN57" s="98"/>
      <c r="GO57" s="98"/>
      <c r="GP57" s="98"/>
      <c r="GQ57" s="98"/>
      <c r="GR57" s="98"/>
      <c r="GS57" s="98"/>
      <c r="GT57" s="98"/>
      <c r="GU57" s="98"/>
      <c r="GV57" s="98"/>
      <c r="GW57" s="98"/>
      <c r="GX57" s="98"/>
      <c r="GY57" s="98"/>
      <c r="GZ57" s="98"/>
      <c r="HA57" s="98"/>
      <c r="HB57" s="98"/>
      <c r="HC57" s="98"/>
      <c r="HD57" s="98"/>
      <c r="HE57" s="98"/>
      <c r="HF57" s="98"/>
      <c r="HG57" s="98"/>
      <c r="HH57" s="98"/>
      <c r="HI57" s="98"/>
      <c r="HJ57" s="98"/>
      <c r="HK57" s="98"/>
      <c r="HL57" s="98"/>
      <c r="HM57" s="98"/>
      <c r="HN57" s="98"/>
      <c r="HO57" s="98"/>
      <c r="HP57" s="98"/>
      <c r="HQ57" s="98"/>
      <c r="HR57" s="98"/>
      <c r="HS57" s="98"/>
      <c r="HT57" s="98"/>
      <c r="HU57" s="98"/>
      <c r="HV57" s="98"/>
      <c r="HW57" s="98"/>
      <c r="HX57" s="98"/>
      <c r="HY57" s="98"/>
      <c r="HZ57" s="98"/>
      <c r="IA57" s="98"/>
      <c r="IB57" s="98"/>
      <c r="IC57" s="98"/>
      <c r="ID57" s="98"/>
      <c r="IE57" s="98"/>
      <c r="IF57" s="98"/>
      <c r="IG57" s="98"/>
      <c r="IH57" s="98"/>
      <c r="II57" s="98"/>
      <c r="IJ57" s="98"/>
      <c r="IK57" s="98"/>
      <c r="IL57" s="98"/>
      <c r="IM57" s="98"/>
      <c r="IN57" s="98"/>
      <c r="IO57" s="98"/>
      <c r="IP57" s="98"/>
      <c r="IQ57" s="98"/>
      <c r="IR57" s="98"/>
      <c r="IS57" s="98"/>
      <c r="IT57" s="98"/>
      <c r="IU57" s="98"/>
    </row>
    <row r="58" spans="1:255" s="99" customFormat="1" ht="12" customHeight="1" x14ac:dyDescent="0.25">
      <c r="A58" s="93"/>
      <c r="B58" s="94" t="s">
        <v>104</v>
      </c>
      <c r="C58" s="95" t="s">
        <v>67</v>
      </c>
      <c r="D58" s="95">
        <v>5</v>
      </c>
      <c r="E58" s="95" t="s">
        <v>117</v>
      </c>
      <c r="F58" s="96">
        <v>4000</v>
      </c>
      <c r="G58" s="97">
        <f t="shared" si="4"/>
        <v>20000</v>
      </c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  <c r="FU58" s="98"/>
      <c r="FV58" s="98"/>
      <c r="FW58" s="98"/>
      <c r="FX58" s="98"/>
      <c r="FY58" s="98"/>
      <c r="FZ58" s="98"/>
      <c r="GA58" s="98"/>
      <c r="GB58" s="98"/>
      <c r="GC58" s="98"/>
      <c r="GD58" s="98"/>
      <c r="GE58" s="98"/>
      <c r="GF58" s="98"/>
      <c r="GG58" s="98"/>
      <c r="GH58" s="98"/>
      <c r="GI58" s="98"/>
      <c r="GJ58" s="98"/>
      <c r="GK58" s="98"/>
      <c r="GL58" s="98"/>
      <c r="GM58" s="98"/>
      <c r="GN58" s="98"/>
      <c r="GO58" s="98"/>
      <c r="GP58" s="98"/>
      <c r="GQ58" s="98"/>
      <c r="GR58" s="98"/>
      <c r="GS58" s="98"/>
      <c r="GT58" s="98"/>
      <c r="GU58" s="98"/>
      <c r="GV58" s="98"/>
      <c r="GW58" s="98"/>
      <c r="GX58" s="98"/>
      <c r="GY58" s="98"/>
      <c r="GZ58" s="98"/>
      <c r="HA58" s="98"/>
      <c r="HB58" s="98"/>
      <c r="HC58" s="98"/>
      <c r="HD58" s="98"/>
      <c r="HE58" s="98"/>
      <c r="HF58" s="98"/>
      <c r="HG58" s="98"/>
      <c r="HH58" s="98"/>
      <c r="HI58" s="98"/>
      <c r="HJ58" s="98"/>
      <c r="HK58" s="98"/>
      <c r="HL58" s="98"/>
      <c r="HM58" s="98"/>
      <c r="HN58" s="98"/>
      <c r="HO58" s="98"/>
      <c r="HP58" s="98"/>
      <c r="HQ58" s="98"/>
      <c r="HR58" s="98"/>
      <c r="HS58" s="98"/>
      <c r="HT58" s="98"/>
      <c r="HU58" s="98"/>
      <c r="HV58" s="98"/>
      <c r="HW58" s="98"/>
      <c r="HX58" s="98"/>
      <c r="HY58" s="98"/>
      <c r="HZ58" s="98"/>
      <c r="IA58" s="98"/>
      <c r="IB58" s="98"/>
      <c r="IC58" s="98"/>
      <c r="ID58" s="98"/>
      <c r="IE58" s="98"/>
      <c r="IF58" s="98"/>
      <c r="IG58" s="98"/>
      <c r="IH58" s="98"/>
      <c r="II58" s="98"/>
      <c r="IJ58" s="98"/>
      <c r="IK58" s="98"/>
      <c r="IL58" s="98"/>
      <c r="IM58" s="98"/>
      <c r="IN58" s="98"/>
      <c r="IO58" s="98"/>
      <c r="IP58" s="98"/>
      <c r="IQ58" s="98"/>
      <c r="IR58" s="98"/>
      <c r="IS58" s="98"/>
      <c r="IT58" s="98"/>
      <c r="IU58" s="98"/>
    </row>
    <row r="59" spans="1:255" s="99" customFormat="1" ht="12" customHeight="1" x14ac:dyDescent="0.25">
      <c r="A59" s="93"/>
      <c r="B59" s="94" t="s">
        <v>105</v>
      </c>
      <c r="C59" s="95" t="s">
        <v>67</v>
      </c>
      <c r="D59" s="95">
        <v>12</v>
      </c>
      <c r="E59" s="95" t="s">
        <v>86</v>
      </c>
      <c r="F59" s="96">
        <v>7378</v>
      </c>
      <c r="G59" s="97">
        <f t="shared" si="4"/>
        <v>88536</v>
      </c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98"/>
      <c r="DK59" s="98"/>
      <c r="DL59" s="98"/>
      <c r="DM59" s="98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M59" s="98"/>
      <c r="EN59" s="98"/>
      <c r="EO59" s="98"/>
      <c r="EP59" s="98"/>
      <c r="EQ59" s="98"/>
      <c r="ER59" s="98"/>
      <c r="ES59" s="98"/>
      <c r="ET59" s="98"/>
      <c r="EU59" s="98"/>
      <c r="EV59" s="98"/>
      <c r="EW59" s="98"/>
      <c r="EX59" s="98"/>
      <c r="EY59" s="98"/>
      <c r="EZ59" s="98"/>
      <c r="FA59" s="98"/>
      <c r="FB59" s="98"/>
      <c r="FC59" s="98"/>
      <c r="FD59" s="98"/>
      <c r="FE59" s="98"/>
      <c r="FF59" s="98"/>
      <c r="FG59" s="98"/>
      <c r="FH59" s="98"/>
      <c r="FI59" s="98"/>
      <c r="FJ59" s="98"/>
      <c r="FK59" s="98"/>
      <c r="FL59" s="98"/>
      <c r="FM59" s="98"/>
      <c r="FN59" s="98"/>
      <c r="FO59" s="98"/>
      <c r="FP59" s="98"/>
      <c r="FQ59" s="98"/>
      <c r="FR59" s="98"/>
      <c r="FS59" s="98"/>
      <c r="FT59" s="98"/>
      <c r="FU59" s="98"/>
      <c r="FV59" s="98"/>
      <c r="FW59" s="98"/>
      <c r="FX59" s="98"/>
      <c r="FY59" s="98"/>
      <c r="FZ59" s="98"/>
      <c r="GA59" s="98"/>
      <c r="GB59" s="98"/>
      <c r="GC59" s="98"/>
      <c r="GD59" s="98"/>
      <c r="GE59" s="98"/>
      <c r="GF59" s="98"/>
      <c r="GG59" s="98"/>
      <c r="GH59" s="98"/>
      <c r="GI59" s="98"/>
      <c r="GJ59" s="98"/>
      <c r="GK59" s="98"/>
      <c r="GL59" s="98"/>
      <c r="GM59" s="98"/>
      <c r="GN59" s="98"/>
      <c r="GO59" s="98"/>
      <c r="GP59" s="98"/>
      <c r="GQ59" s="98"/>
      <c r="GR59" s="98"/>
      <c r="GS59" s="98"/>
      <c r="GT59" s="98"/>
      <c r="GU59" s="98"/>
      <c r="GV59" s="98"/>
      <c r="GW59" s="98"/>
      <c r="GX59" s="98"/>
      <c r="GY59" s="98"/>
      <c r="GZ59" s="98"/>
      <c r="HA59" s="98"/>
      <c r="HB59" s="98"/>
      <c r="HC59" s="98"/>
      <c r="HD59" s="98"/>
      <c r="HE59" s="98"/>
      <c r="HF59" s="98"/>
      <c r="HG59" s="98"/>
      <c r="HH59" s="98"/>
      <c r="HI59" s="98"/>
      <c r="HJ59" s="98"/>
      <c r="HK59" s="98"/>
      <c r="HL59" s="98"/>
      <c r="HM59" s="98"/>
      <c r="HN59" s="98"/>
      <c r="HO59" s="98"/>
      <c r="HP59" s="98"/>
      <c r="HQ59" s="98"/>
      <c r="HR59" s="98"/>
      <c r="HS59" s="98"/>
      <c r="HT59" s="98"/>
      <c r="HU59" s="98"/>
      <c r="HV59" s="98"/>
      <c r="HW59" s="98"/>
      <c r="HX59" s="98"/>
      <c r="HY59" s="98"/>
      <c r="HZ59" s="98"/>
      <c r="IA59" s="98"/>
      <c r="IB59" s="98"/>
      <c r="IC59" s="98"/>
      <c r="ID59" s="98"/>
      <c r="IE59" s="98"/>
      <c r="IF59" s="98"/>
      <c r="IG59" s="98"/>
      <c r="IH59" s="98"/>
      <c r="II59" s="98"/>
      <c r="IJ59" s="98"/>
      <c r="IK59" s="98"/>
      <c r="IL59" s="98"/>
      <c r="IM59" s="98"/>
      <c r="IN59" s="98"/>
      <c r="IO59" s="98"/>
      <c r="IP59" s="98"/>
      <c r="IQ59" s="98"/>
      <c r="IR59" s="98"/>
      <c r="IS59" s="98"/>
      <c r="IT59" s="98"/>
      <c r="IU59" s="98"/>
    </row>
    <row r="60" spans="1:255" s="99" customFormat="1" ht="12" customHeight="1" x14ac:dyDescent="0.25">
      <c r="A60" s="93"/>
      <c r="B60" s="94" t="s">
        <v>106</v>
      </c>
      <c r="C60" s="95" t="s">
        <v>68</v>
      </c>
      <c r="D60" s="95">
        <v>15</v>
      </c>
      <c r="E60" s="95" t="s">
        <v>90</v>
      </c>
      <c r="F60" s="96">
        <v>8520</v>
      </c>
      <c r="G60" s="97">
        <f t="shared" ref="G60:G70" si="5">D60*F60</f>
        <v>127800</v>
      </c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98"/>
      <c r="DI60" s="98"/>
      <c r="DJ60" s="98"/>
      <c r="DK60" s="98"/>
      <c r="DL60" s="98"/>
      <c r="DM60" s="98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M60" s="98"/>
      <c r="EN60" s="98"/>
      <c r="EO60" s="98"/>
      <c r="EP60" s="98"/>
      <c r="EQ60" s="98"/>
      <c r="ER60" s="98"/>
      <c r="ES60" s="98"/>
      <c r="ET60" s="98"/>
      <c r="EU60" s="98"/>
      <c r="EV60" s="98"/>
      <c r="EW60" s="98"/>
      <c r="EX60" s="98"/>
      <c r="EY60" s="98"/>
      <c r="EZ60" s="98"/>
      <c r="FA60" s="98"/>
      <c r="FB60" s="98"/>
      <c r="FC60" s="98"/>
      <c r="FD60" s="98"/>
      <c r="FE60" s="98"/>
      <c r="FF60" s="98"/>
      <c r="FG60" s="98"/>
      <c r="FH60" s="98"/>
      <c r="FI60" s="98"/>
      <c r="FJ60" s="98"/>
      <c r="FK60" s="98"/>
      <c r="FL60" s="98"/>
      <c r="FM60" s="98"/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98"/>
      <c r="GK60" s="98"/>
      <c r="GL60" s="98"/>
      <c r="GM60" s="98"/>
      <c r="GN60" s="98"/>
      <c r="GO60" s="98"/>
      <c r="GP60" s="98"/>
      <c r="GQ60" s="98"/>
      <c r="GR60" s="98"/>
      <c r="GS60" s="98"/>
      <c r="GT60" s="98"/>
      <c r="GU60" s="98"/>
      <c r="GV60" s="98"/>
      <c r="GW60" s="98"/>
      <c r="GX60" s="98"/>
      <c r="GY60" s="98"/>
      <c r="GZ60" s="98"/>
      <c r="HA60" s="98"/>
      <c r="HB60" s="98"/>
      <c r="HC60" s="98"/>
      <c r="HD60" s="98"/>
      <c r="HE60" s="98"/>
      <c r="HF60" s="98"/>
      <c r="HG60" s="98"/>
      <c r="HH60" s="98"/>
      <c r="HI60" s="98"/>
      <c r="HJ60" s="98"/>
      <c r="HK60" s="98"/>
      <c r="HL60" s="98"/>
      <c r="HM60" s="98"/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98"/>
      <c r="IK60" s="98"/>
      <c r="IL60" s="98"/>
      <c r="IM60" s="98"/>
      <c r="IN60" s="98"/>
      <c r="IO60" s="98"/>
      <c r="IP60" s="98"/>
      <c r="IQ60" s="98"/>
      <c r="IR60" s="98"/>
      <c r="IS60" s="98"/>
      <c r="IT60" s="98"/>
      <c r="IU60" s="98"/>
    </row>
    <row r="61" spans="1:255" s="99" customFormat="1" ht="12" customHeight="1" x14ac:dyDescent="0.25">
      <c r="A61" s="93"/>
      <c r="B61" s="94" t="s">
        <v>107</v>
      </c>
      <c r="C61" s="95" t="s">
        <v>67</v>
      </c>
      <c r="D61" s="95">
        <v>2</v>
      </c>
      <c r="E61" s="95" t="s">
        <v>119</v>
      </c>
      <c r="F61" s="96">
        <v>10000</v>
      </c>
      <c r="G61" s="97">
        <f t="shared" si="5"/>
        <v>20000</v>
      </c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</row>
    <row r="62" spans="1:255" s="99" customFormat="1" ht="12" customHeight="1" x14ac:dyDescent="0.25">
      <c r="A62" s="93"/>
      <c r="B62" s="94" t="s">
        <v>108</v>
      </c>
      <c r="C62" s="95" t="s">
        <v>66</v>
      </c>
      <c r="D62" s="95">
        <v>0.5</v>
      </c>
      <c r="E62" s="95" t="s">
        <v>90</v>
      </c>
      <c r="F62" s="96">
        <v>85130</v>
      </c>
      <c r="G62" s="97">
        <f t="shared" si="5"/>
        <v>42565</v>
      </c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</row>
    <row r="63" spans="1:255" s="99" customFormat="1" ht="12" customHeight="1" x14ac:dyDescent="0.25">
      <c r="A63" s="93"/>
      <c r="B63" s="94" t="s">
        <v>109</v>
      </c>
      <c r="C63" s="95" t="s">
        <v>66</v>
      </c>
      <c r="D63" s="95">
        <v>300</v>
      </c>
      <c r="E63" s="95" t="s">
        <v>115</v>
      </c>
      <c r="F63" s="96">
        <v>1500</v>
      </c>
      <c r="G63" s="97">
        <f t="shared" si="5"/>
        <v>450000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</row>
    <row r="64" spans="1:255" s="99" customFormat="1" ht="12" customHeight="1" x14ac:dyDescent="0.25">
      <c r="A64" s="93"/>
      <c r="B64" s="94" t="s">
        <v>110</v>
      </c>
      <c r="C64" s="95" t="s">
        <v>66</v>
      </c>
      <c r="D64" s="95">
        <v>400</v>
      </c>
      <c r="E64" s="95" t="s">
        <v>115</v>
      </c>
      <c r="F64" s="96">
        <v>1440</v>
      </c>
      <c r="G64" s="97">
        <f t="shared" si="5"/>
        <v>576000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</row>
    <row r="65" spans="1:255" s="99" customFormat="1" ht="12" customHeight="1" x14ac:dyDescent="0.25">
      <c r="A65" s="93"/>
      <c r="B65" s="94" t="s">
        <v>131</v>
      </c>
      <c r="C65" s="95" t="s">
        <v>67</v>
      </c>
      <c r="D65" s="95">
        <v>12</v>
      </c>
      <c r="E65" s="95" t="s">
        <v>120</v>
      </c>
      <c r="F65" s="96">
        <v>6800</v>
      </c>
      <c r="G65" s="97">
        <f t="shared" si="5"/>
        <v>81600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</row>
    <row r="66" spans="1:255" s="99" customFormat="1" ht="12" customHeight="1" x14ac:dyDescent="0.25">
      <c r="A66" s="93"/>
      <c r="B66" s="94" t="s">
        <v>111</v>
      </c>
      <c r="C66" s="95" t="s">
        <v>67</v>
      </c>
      <c r="D66" s="95">
        <v>10</v>
      </c>
      <c r="E66" s="95" t="s">
        <v>93</v>
      </c>
      <c r="F66" s="96">
        <v>5500</v>
      </c>
      <c r="G66" s="97">
        <f t="shared" si="5"/>
        <v>55000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</row>
    <row r="67" spans="1:255" s="99" customFormat="1" ht="12" customHeight="1" x14ac:dyDescent="0.25">
      <c r="A67" s="93"/>
      <c r="B67" s="94" t="s">
        <v>112</v>
      </c>
      <c r="C67" s="95" t="s">
        <v>67</v>
      </c>
      <c r="D67" s="95">
        <v>36</v>
      </c>
      <c r="E67" s="95" t="s">
        <v>90</v>
      </c>
      <c r="F67" s="96">
        <v>6200</v>
      </c>
      <c r="G67" s="97">
        <f t="shared" si="5"/>
        <v>223200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  <c r="IU67" s="98"/>
    </row>
    <row r="68" spans="1:255" s="99" customFormat="1" ht="12" customHeight="1" x14ac:dyDescent="0.25">
      <c r="A68" s="93"/>
      <c r="B68" s="94" t="s">
        <v>113</v>
      </c>
      <c r="C68" s="95" t="s">
        <v>67</v>
      </c>
      <c r="D68" s="95">
        <v>10</v>
      </c>
      <c r="E68" s="95" t="s">
        <v>93</v>
      </c>
      <c r="F68" s="96">
        <v>10332</v>
      </c>
      <c r="G68" s="97">
        <f t="shared" si="5"/>
        <v>103320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  <c r="HB68" s="98"/>
      <c r="HC68" s="98"/>
      <c r="HD68" s="98"/>
      <c r="HE68" s="98"/>
      <c r="HF68" s="98"/>
      <c r="HG68" s="98"/>
      <c r="HH68" s="98"/>
      <c r="HI68" s="98"/>
      <c r="HJ68" s="98"/>
      <c r="HK68" s="98"/>
      <c r="HL68" s="98"/>
      <c r="HM68" s="98"/>
      <c r="HN68" s="98"/>
      <c r="HO68" s="98"/>
      <c r="HP68" s="98"/>
      <c r="HQ68" s="98"/>
      <c r="HR68" s="98"/>
      <c r="HS68" s="98"/>
      <c r="HT68" s="98"/>
      <c r="HU68" s="98"/>
      <c r="HV68" s="98"/>
      <c r="HW68" s="98"/>
      <c r="HX68" s="98"/>
      <c r="HY68" s="98"/>
      <c r="HZ68" s="98"/>
      <c r="IA68" s="98"/>
      <c r="IB68" s="98"/>
      <c r="IC68" s="98"/>
      <c r="ID68" s="98"/>
      <c r="IE68" s="98"/>
      <c r="IF68" s="98"/>
      <c r="IG68" s="98"/>
      <c r="IH68" s="98"/>
      <c r="II68" s="98"/>
      <c r="IJ68" s="98"/>
      <c r="IK68" s="98"/>
      <c r="IL68" s="98"/>
      <c r="IM68" s="98"/>
      <c r="IN68" s="98"/>
      <c r="IO68" s="98"/>
      <c r="IP68" s="98"/>
      <c r="IQ68" s="98"/>
      <c r="IR68" s="98"/>
      <c r="IS68" s="98"/>
      <c r="IT68" s="98"/>
      <c r="IU68" s="98"/>
    </row>
    <row r="69" spans="1:255" s="99" customFormat="1" ht="12" customHeight="1" x14ac:dyDescent="0.25">
      <c r="A69" s="93"/>
      <c r="B69" s="94" t="s">
        <v>130</v>
      </c>
      <c r="C69" s="95" t="s">
        <v>67</v>
      </c>
      <c r="D69" s="95">
        <v>40</v>
      </c>
      <c r="E69" s="95" t="s">
        <v>121</v>
      </c>
      <c r="F69" s="96">
        <v>3500</v>
      </c>
      <c r="G69" s="97">
        <f t="shared" si="5"/>
        <v>140000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  <c r="GO69" s="98"/>
      <c r="GP69" s="98"/>
      <c r="GQ69" s="98"/>
      <c r="GR69" s="98"/>
      <c r="GS69" s="98"/>
      <c r="GT69" s="98"/>
      <c r="GU69" s="98"/>
      <c r="GV69" s="98"/>
      <c r="GW69" s="98"/>
      <c r="GX69" s="98"/>
      <c r="GY69" s="98"/>
      <c r="GZ69" s="98"/>
      <c r="HA69" s="98"/>
      <c r="HB69" s="98"/>
      <c r="HC69" s="98"/>
      <c r="HD69" s="98"/>
      <c r="HE69" s="98"/>
      <c r="HF69" s="98"/>
      <c r="HG69" s="98"/>
      <c r="HH69" s="98"/>
      <c r="HI69" s="98"/>
      <c r="HJ69" s="98"/>
      <c r="HK69" s="98"/>
      <c r="HL69" s="98"/>
      <c r="HM69" s="98"/>
      <c r="HN69" s="98"/>
      <c r="HO69" s="98"/>
      <c r="HP69" s="98"/>
      <c r="HQ69" s="98"/>
      <c r="HR69" s="98"/>
      <c r="HS69" s="98"/>
      <c r="HT69" s="98"/>
      <c r="HU69" s="98"/>
      <c r="HV69" s="98"/>
      <c r="HW69" s="98"/>
      <c r="HX69" s="98"/>
      <c r="HY69" s="98"/>
      <c r="HZ69" s="98"/>
      <c r="IA69" s="98"/>
      <c r="IB69" s="98"/>
      <c r="IC69" s="98"/>
      <c r="ID69" s="98"/>
      <c r="IE69" s="98"/>
      <c r="IF69" s="98"/>
      <c r="IG69" s="98"/>
      <c r="IH69" s="98"/>
      <c r="II69" s="98"/>
      <c r="IJ69" s="98"/>
      <c r="IK69" s="98"/>
      <c r="IL69" s="98"/>
      <c r="IM69" s="98"/>
      <c r="IN69" s="98"/>
      <c r="IO69" s="98"/>
      <c r="IP69" s="98"/>
      <c r="IQ69" s="98"/>
      <c r="IR69" s="98"/>
      <c r="IS69" s="98"/>
      <c r="IT69" s="98"/>
      <c r="IU69" s="98"/>
    </row>
    <row r="70" spans="1:255" s="99" customFormat="1" ht="12" customHeight="1" x14ac:dyDescent="0.25">
      <c r="A70" s="93"/>
      <c r="B70" s="94" t="s">
        <v>128</v>
      </c>
      <c r="C70" s="95" t="s">
        <v>66</v>
      </c>
      <c r="D70" s="95">
        <v>200</v>
      </c>
      <c r="E70" s="95" t="s">
        <v>90</v>
      </c>
      <c r="F70" s="96">
        <v>850</v>
      </c>
      <c r="G70" s="97">
        <f t="shared" si="5"/>
        <v>170000</v>
      </c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/>
      <c r="CI70" s="98"/>
      <c r="CJ70" s="98"/>
      <c r="CK70" s="98"/>
      <c r="CL70" s="98"/>
      <c r="CM70" s="98"/>
      <c r="CN70" s="98"/>
      <c r="CO70" s="98"/>
      <c r="CP70" s="98"/>
      <c r="CQ70" s="98"/>
      <c r="CR70" s="98"/>
      <c r="CS70" s="98"/>
      <c r="CT70" s="98"/>
      <c r="CU70" s="98"/>
      <c r="CV70" s="98"/>
      <c r="CW70" s="98"/>
      <c r="CX70" s="98"/>
      <c r="CY70" s="98"/>
      <c r="CZ70" s="98"/>
      <c r="DA70" s="98"/>
      <c r="DB70" s="98"/>
      <c r="DC70" s="98"/>
      <c r="DD70" s="98"/>
      <c r="DE70" s="98"/>
      <c r="DF70" s="98"/>
      <c r="DG70" s="98"/>
      <c r="DH70" s="98"/>
      <c r="DI70" s="98"/>
      <c r="DJ70" s="98"/>
      <c r="DK70" s="98"/>
      <c r="DL70" s="98"/>
      <c r="DM70" s="98"/>
      <c r="DN70" s="98"/>
      <c r="DO70" s="98"/>
      <c r="DP70" s="98"/>
      <c r="DQ70" s="98"/>
      <c r="DR70" s="98"/>
      <c r="DS70" s="98"/>
      <c r="DT70" s="98"/>
      <c r="DU70" s="98"/>
      <c r="DV70" s="98"/>
      <c r="DW70" s="98"/>
      <c r="DX70" s="98"/>
      <c r="DY70" s="98"/>
      <c r="DZ70" s="98"/>
      <c r="EA70" s="98"/>
      <c r="EB70" s="98"/>
      <c r="EC70" s="98"/>
      <c r="ED70" s="98"/>
      <c r="EE70" s="98"/>
      <c r="EF70" s="98"/>
      <c r="EG70" s="98"/>
      <c r="EH70" s="98"/>
      <c r="EI70" s="98"/>
      <c r="EJ70" s="98"/>
      <c r="EK70" s="98"/>
      <c r="EL70" s="98"/>
      <c r="EM70" s="98"/>
      <c r="EN70" s="98"/>
      <c r="EO70" s="98"/>
      <c r="EP70" s="98"/>
      <c r="EQ70" s="98"/>
      <c r="ER70" s="98"/>
      <c r="ES70" s="98"/>
      <c r="ET70" s="98"/>
      <c r="EU70" s="98"/>
      <c r="EV70" s="98"/>
      <c r="EW70" s="98"/>
      <c r="EX70" s="98"/>
      <c r="EY70" s="98"/>
      <c r="EZ70" s="98"/>
      <c r="FA70" s="98"/>
      <c r="FB70" s="98"/>
      <c r="FC70" s="98"/>
      <c r="FD70" s="98"/>
      <c r="FE70" s="98"/>
      <c r="FF70" s="98"/>
      <c r="FG70" s="98"/>
      <c r="FH70" s="98"/>
      <c r="FI70" s="98"/>
      <c r="FJ70" s="98"/>
      <c r="FK70" s="98"/>
      <c r="FL70" s="98"/>
      <c r="FM70" s="98"/>
      <c r="FN70" s="98"/>
      <c r="FO70" s="98"/>
      <c r="FP70" s="98"/>
      <c r="FQ70" s="98"/>
      <c r="FR70" s="98"/>
      <c r="FS70" s="98"/>
      <c r="FT70" s="98"/>
      <c r="FU70" s="98"/>
      <c r="FV70" s="98"/>
      <c r="FW70" s="98"/>
      <c r="FX70" s="98"/>
      <c r="FY70" s="98"/>
      <c r="FZ70" s="98"/>
      <c r="GA70" s="98"/>
      <c r="GB70" s="98"/>
      <c r="GC70" s="98"/>
      <c r="GD70" s="98"/>
      <c r="GE70" s="98"/>
      <c r="GF70" s="98"/>
      <c r="GG70" s="98"/>
      <c r="GH70" s="98"/>
      <c r="GI70" s="98"/>
      <c r="GJ70" s="98"/>
      <c r="GK70" s="98"/>
      <c r="GL70" s="98"/>
      <c r="GM70" s="98"/>
      <c r="GN70" s="98"/>
      <c r="GO70" s="98"/>
      <c r="GP70" s="98"/>
      <c r="GQ70" s="98"/>
      <c r="GR70" s="98"/>
      <c r="GS70" s="98"/>
      <c r="GT70" s="98"/>
      <c r="GU70" s="98"/>
      <c r="GV70" s="98"/>
      <c r="GW70" s="98"/>
      <c r="GX70" s="98"/>
      <c r="GY70" s="98"/>
      <c r="GZ70" s="98"/>
      <c r="HA70" s="98"/>
      <c r="HB70" s="98"/>
      <c r="HC70" s="98"/>
      <c r="HD70" s="98"/>
      <c r="HE70" s="98"/>
      <c r="HF70" s="98"/>
      <c r="HG70" s="98"/>
      <c r="HH70" s="98"/>
      <c r="HI70" s="98"/>
      <c r="HJ70" s="98"/>
      <c r="HK70" s="98"/>
      <c r="HL70" s="98"/>
      <c r="HM70" s="98"/>
      <c r="HN70" s="98"/>
      <c r="HO70" s="98"/>
      <c r="HP70" s="98"/>
      <c r="HQ70" s="98"/>
      <c r="HR70" s="98"/>
      <c r="HS70" s="98"/>
      <c r="HT70" s="98"/>
      <c r="HU70" s="98"/>
      <c r="HV70" s="98"/>
      <c r="HW70" s="98"/>
      <c r="HX70" s="98"/>
      <c r="HY70" s="98"/>
      <c r="HZ70" s="98"/>
      <c r="IA70" s="98"/>
      <c r="IB70" s="98"/>
      <c r="IC70" s="98"/>
      <c r="ID70" s="98"/>
      <c r="IE70" s="98"/>
      <c r="IF70" s="98"/>
      <c r="IG70" s="98"/>
      <c r="IH70" s="98"/>
      <c r="II70" s="98"/>
      <c r="IJ70" s="98"/>
      <c r="IK70" s="98"/>
      <c r="IL70" s="98"/>
      <c r="IM70" s="98"/>
      <c r="IN70" s="98"/>
      <c r="IO70" s="98"/>
      <c r="IP70" s="98"/>
      <c r="IQ70" s="98"/>
      <c r="IR70" s="98"/>
      <c r="IS70" s="98"/>
      <c r="IT70" s="98"/>
      <c r="IU70" s="98"/>
    </row>
    <row r="71" spans="1:255" s="99" customFormat="1" ht="12" customHeight="1" x14ac:dyDescent="0.25">
      <c r="A71" s="93"/>
      <c r="B71" s="94" t="s">
        <v>129</v>
      </c>
      <c r="C71" s="95" t="s">
        <v>66</v>
      </c>
      <c r="D71" s="95">
        <v>200</v>
      </c>
      <c r="E71" s="95" t="s">
        <v>90</v>
      </c>
      <c r="F71" s="96">
        <v>1350</v>
      </c>
      <c r="G71" s="97">
        <f t="shared" si="4"/>
        <v>270000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/>
      <c r="CI71" s="98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8"/>
      <c r="EL71" s="98"/>
      <c r="EM71" s="98"/>
      <c r="EN71" s="98"/>
      <c r="EO71" s="98"/>
      <c r="EP71" s="98"/>
      <c r="EQ71" s="98"/>
      <c r="ER71" s="98"/>
      <c r="ES71" s="98"/>
      <c r="ET71" s="98"/>
      <c r="EU71" s="98"/>
      <c r="EV71" s="98"/>
      <c r="EW71" s="98"/>
      <c r="EX71" s="98"/>
      <c r="EY71" s="98"/>
      <c r="EZ71" s="98"/>
      <c r="FA71" s="98"/>
      <c r="FB71" s="98"/>
      <c r="FC71" s="98"/>
      <c r="FD71" s="98"/>
      <c r="FE71" s="98"/>
      <c r="FF71" s="98"/>
      <c r="FG71" s="98"/>
      <c r="FH71" s="98"/>
      <c r="FI71" s="98"/>
      <c r="FJ71" s="98"/>
      <c r="FK71" s="98"/>
      <c r="FL71" s="98"/>
      <c r="FM71" s="98"/>
      <c r="FN71" s="98"/>
      <c r="FO71" s="98"/>
      <c r="FP71" s="98"/>
      <c r="FQ71" s="98"/>
      <c r="FR71" s="98"/>
      <c r="FS71" s="98"/>
      <c r="FT71" s="98"/>
      <c r="FU71" s="98"/>
      <c r="FV71" s="98"/>
      <c r="FW71" s="98"/>
      <c r="FX71" s="98"/>
      <c r="FY71" s="98"/>
      <c r="FZ71" s="98"/>
      <c r="GA71" s="98"/>
      <c r="GB71" s="98"/>
      <c r="GC71" s="98"/>
      <c r="GD71" s="98"/>
      <c r="GE71" s="98"/>
      <c r="GF71" s="98"/>
      <c r="GG71" s="98"/>
      <c r="GH71" s="98"/>
      <c r="GI71" s="98"/>
      <c r="GJ71" s="98"/>
      <c r="GK71" s="98"/>
      <c r="GL71" s="98"/>
      <c r="GM71" s="98"/>
      <c r="GN71" s="98"/>
      <c r="GO71" s="98"/>
      <c r="GP71" s="98"/>
      <c r="GQ71" s="98"/>
      <c r="GR71" s="98"/>
      <c r="GS71" s="98"/>
      <c r="GT71" s="98"/>
      <c r="GU71" s="98"/>
      <c r="GV71" s="98"/>
      <c r="GW71" s="98"/>
      <c r="GX71" s="98"/>
      <c r="GY71" s="98"/>
      <c r="GZ71" s="98"/>
      <c r="HA71" s="98"/>
      <c r="HB71" s="98"/>
      <c r="HC71" s="98"/>
      <c r="HD71" s="98"/>
      <c r="HE71" s="98"/>
      <c r="HF71" s="98"/>
      <c r="HG71" s="98"/>
      <c r="HH71" s="98"/>
      <c r="HI71" s="98"/>
      <c r="HJ71" s="98"/>
      <c r="HK71" s="98"/>
      <c r="HL71" s="98"/>
      <c r="HM71" s="98"/>
      <c r="HN71" s="98"/>
      <c r="HO71" s="98"/>
      <c r="HP71" s="98"/>
      <c r="HQ71" s="98"/>
      <c r="HR71" s="98"/>
      <c r="HS71" s="98"/>
      <c r="HT71" s="98"/>
      <c r="HU71" s="98"/>
      <c r="HV71" s="98"/>
      <c r="HW71" s="98"/>
      <c r="HX71" s="98"/>
      <c r="HY71" s="98"/>
      <c r="HZ71" s="98"/>
      <c r="IA71" s="98"/>
      <c r="IB71" s="98"/>
      <c r="IC71" s="98"/>
      <c r="ID71" s="98"/>
      <c r="IE71" s="98"/>
      <c r="IF71" s="98"/>
      <c r="IG71" s="98"/>
      <c r="IH71" s="98"/>
      <c r="II71" s="98"/>
      <c r="IJ71" s="98"/>
      <c r="IK71" s="98"/>
      <c r="IL71" s="98"/>
      <c r="IM71" s="98"/>
      <c r="IN71" s="98"/>
      <c r="IO71" s="98"/>
      <c r="IP71" s="98"/>
      <c r="IQ71" s="98"/>
      <c r="IR71" s="98"/>
      <c r="IS71" s="98"/>
      <c r="IT71" s="98"/>
      <c r="IU71" s="98"/>
    </row>
    <row r="72" spans="1:255" ht="11.25" customHeight="1" x14ac:dyDescent="0.25">
      <c r="A72" s="1"/>
      <c r="B72" s="100" t="s">
        <v>31</v>
      </c>
      <c r="C72" s="101"/>
      <c r="D72" s="101"/>
      <c r="E72" s="101"/>
      <c r="F72" s="102"/>
      <c r="G72" s="103">
        <f>SUM(G48:G71)</f>
        <v>3726986</v>
      </c>
    </row>
    <row r="73" spans="1:255" ht="12" customHeight="1" x14ac:dyDescent="0.25">
      <c r="B73" s="81"/>
      <c r="C73" s="82"/>
      <c r="D73" s="82"/>
      <c r="E73" s="83"/>
      <c r="F73" s="84"/>
      <c r="G73" s="85"/>
    </row>
    <row r="74" spans="1:255" ht="12" customHeight="1" x14ac:dyDescent="0.25">
      <c r="A74" s="104"/>
      <c r="B74" s="105" t="s">
        <v>32</v>
      </c>
      <c r="C74" s="106"/>
      <c r="D74" s="107"/>
      <c r="E74" s="107"/>
      <c r="F74" s="108"/>
      <c r="G74" s="109"/>
    </row>
    <row r="75" spans="1:255" ht="24" customHeight="1" x14ac:dyDescent="0.25">
      <c r="A75" s="104"/>
      <c r="B75" s="110" t="s">
        <v>33</v>
      </c>
      <c r="C75" s="111" t="s">
        <v>29</v>
      </c>
      <c r="D75" s="111" t="s">
        <v>30</v>
      </c>
      <c r="E75" s="110" t="s">
        <v>17</v>
      </c>
      <c r="F75" s="111" t="s">
        <v>18</v>
      </c>
      <c r="G75" s="110" t="s">
        <v>19</v>
      </c>
    </row>
    <row r="76" spans="1:255" s="99" customFormat="1" ht="12" customHeight="1" x14ac:dyDescent="0.25">
      <c r="A76" s="93"/>
      <c r="B76" s="94"/>
      <c r="C76" s="95" t="s">
        <v>59</v>
      </c>
      <c r="D76" s="95" t="s">
        <v>59</v>
      </c>
      <c r="E76" s="95" t="s">
        <v>59</v>
      </c>
      <c r="F76" s="96" t="s">
        <v>59</v>
      </c>
      <c r="G76" s="97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8"/>
      <c r="FX76" s="98"/>
      <c r="FY76" s="98"/>
      <c r="FZ76" s="98"/>
      <c r="GA76" s="98"/>
      <c r="GB76" s="98"/>
      <c r="GC76" s="98"/>
      <c r="GD76" s="98"/>
      <c r="GE76" s="98"/>
      <c r="GF76" s="98"/>
      <c r="GG76" s="98"/>
      <c r="GH76" s="98"/>
      <c r="GI76" s="98"/>
      <c r="GJ76" s="98"/>
      <c r="GK76" s="98"/>
      <c r="GL76" s="98"/>
      <c r="GM76" s="98"/>
      <c r="GN76" s="98"/>
      <c r="GO76" s="98"/>
      <c r="GP76" s="98"/>
      <c r="GQ76" s="98"/>
      <c r="GR76" s="98"/>
      <c r="GS76" s="98"/>
      <c r="GT76" s="98"/>
      <c r="GU76" s="98"/>
      <c r="GV76" s="98"/>
      <c r="GW76" s="98"/>
      <c r="GX76" s="98"/>
      <c r="GY76" s="98"/>
      <c r="GZ76" s="98"/>
      <c r="HA76" s="98"/>
      <c r="HB76" s="98"/>
      <c r="HC76" s="98"/>
      <c r="HD76" s="98"/>
      <c r="HE76" s="98"/>
      <c r="HF76" s="98"/>
      <c r="HG76" s="98"/>
      <c r="HH76" s="98"/>
      <c r="HI76" s="98"/>
      <c r="HJ76" s="98"/>
      <c r="HK76" s="98"/>
      <c r="HL76" s="98"/>
      <c r="HM76" s="98"/>
      <c r="HN76" s="98"/>
      <c r="HO76" s="98"/>
      <c r="HP76" s="98"/>
      <c r="HQ76" s="98"/>
      <c r="HR76" s="98"/>
      <c r="HS76" s="98"/>
      <c r="HT76" s="98"/>
      <c r="HU76" s="98"/>
      <c r="HV76" s="98"/>
      <c r="HW76" s="98"/>
      <c r="HX76" s="98"/>
      <c r="HY76" s="98"/>
      <c r="HZ76" s="98"/>
      <c r="IA76" s="98"/>
      <c r="IB76" s="98"/>
      <c r="IC76" s="98"/>
      <c r="ID76" s="98"/>
      <c r="IE76" s="98"/>
      <c r="IF76" s="98"/>
      <c r="IG76" s="98"/>
      <c r="IH76" s="98"/>
      <c r="II76" s="98"/>
      <c r="IJ76" s="98"/>
      <c r="IK76" s="98"/>
      <c r="IL76" s="98"/>
      <c r="IM76" s="98"/>
      <c r="IN76" s="98"/>
      <c r="IO76" s="98"/>
      <c r="IP76" s="98"/>
      <c r="IQ76" s="98"/>
      <c r="IR76" s="98"/>
      <c r="IS76" s="98"/>
      <c r="IT76" s="98"/>
      <c r="IU76" s="98"/>
    </row>
    <row r="77" spans="1:255" ht="11.25" customHeight="1" x14ac:dyDescent="0.25">
      <c r="A77" s="1"/>
      <c r="B77" s="100" t="s">
        <v>34</v>
      </c>
      <c r="C77" s="101"/>
      <c r="D77" s="101"/>
      <c r="E77" s="101"/>
      <c r="F77" s="102"/>
      <c r="G77" s="103"/>
    </row>
    <row r="78" spans="1:255" ht="12" customHeight="1" x14ac:dyDescent="0.25">
      <c r="B78" s="35"/>
      <c r="C78" s="35"/>
      <c r="D78" s="35"/>
      <c r="E78" s="35"/>
      <c r="F78" s="36"/>
      <c r="G78" s="75"/>
    </row>
    <row r="79" spans="1:255" ht="12" customHeight="1" x14ac:dyDescent="0.25">
      <c r="B79" s="37" t="s">
        <v>35</v>
      </c>
      <c r="C79" s="38"/>
      <c r="D79" s="38"/>
      <c r="E79" s="38"/>
      <c r="F79" s="38"/>
      <c r="G79" s="39">
        <f>G27+G32+G44+G72+G77</f>
        <v>12240986</v>
      </c>
    </row>
    <row r="80" spans="1:255" ht="12" customHeight="1" x14ac:dyDescent="0.25">
      <c r="B80" s="40" t="s">
        <v>36</v>
      </c>
      <c r="C80" s="27"/>
      <c r="D80" s="27"/>
      <c r="E80" s="27"/>
      <c r="F80" s="27"/>
      <c r="G80" s="41">
        <f>G79*0.05</f>
        <v>612049.30000000005</v>
      </c>
    </row>
    <row r="81" spans="2:7" ht="12" customHeight="1" x14ac:dyDescent="0.25">
      <c r="B81" s="42" t="s">
        <v>37</v>
      </c>
      <c r="C81" s="26"/>
      <c r="D81" s="26"/>
      <c r="E81" s="26"/>
      <c r="F81" s="26"/>
      <c r="G81" s="43">
        <f>G80+G79</f>
        <v>12853035.300000001</v>
      </c>
    </row>
    <row r="82" spans="2:7" ht="12" customHeight="1" x14ac:dyDescent="0.25">
      <c r="B82" s="40" t="s">
        <v>38</v>
      </c>
      <c r="C82" s="27"/>
      <c r="D82" s="27"/>
      <c r="E82" s="27"/>
      <c r="F82" s="27"/>
      <c r="G82" s="41">
        <f>G12</f>
        <v>21600000</v>
      </c>
    </row>
    <row r="83" spans="2:7" ht="12" customHeight="1" x14ac:dyDescent="0.25">
      <c r="B83" s="44" t="s">
        <v>39</v>
      </c>
      <c r="C83" s="45"/>
      <c r="D83" s="45"/>
      <c r="E83" s="45"/>
      <c r="F83" s="45"/>
      <c r="G83" s="112">
        <f>G82-G81</f>
        <v>8746964.6999999993</v>
      </c>
    </row>
    <row r="84" spans="2:7" ht="12" customHeight="1" x14ac:dyDescent="0.25">
      <c r="B84" s="33" t="s">
        <v>40</v>
      </c>
      <c r="C84" s="34"/>
      <c r="D84" s="34"/>
      <c r="E84" s="34"/>
      <c r="F84" s="34"/>
      <c r="G84" s="76"/>
    </row>
    <row r="85" spans="2:7" ht="12.75" customHeight="1" thickBot="1" x14ac:dyDescent="0.3">
      <c r="B85" s="46"/>
      <c r="C85" s="34"/>
      <c r="D85" s="34"/>
      <c r="E85" s="34"/>
      <c r="F85" s="34"/>
      <c r="G85" s="76"/>
    </row>
    <row r="86" spans="2:7" ht="11.25" customHeight="1" x14ac:dyDescent="0.25">
      <c r="B86" s="57" t="s">
        <v>41</v>
      </c>
      <c r="C86" s="58"/>
      <c r="D86" s="58"/>
      <c r="E86" s="58"/>
      <c r="F86" s="59"/>
      <c r="G86" s="76"/>
    </row>
    <row r="87" spans="2:7" ht="11.25" customHeight="1" x14ac:dyDescent="0.25">
      <c r="B87" s="60" t="s">
        <v>42</v>
      </c>
      <c r="C87" s="32"/>
      <c r="D87" s="32"/>
      <c r="E87" s="32"/>
      <c r="F87" s="61"/>
      <c r="G87" s="76"/>
    </row>
    <row r="88" spans="2:7" ht="11.25" customHeight="1" x14ac:dyDescent="0.25">
      <c r="B88" s="60" t="s">
        <v>43</v>
      </c>
      <c r="C88" s="32"/>
      <c r="D88" s="32"/>
      <c r="E88" s="32"/>
      <c r="F88" s="61"/>
      <c r="G88" s="76"/>
    </row>
    <row r="89" spans="2:7" ht="11.25" customHeight="1" x14ac:dyDescent="0.25">
      <c r="B89" s="60" t="s">
        <v>44</v>
      </c>
      <c r="C89" s="32"/>
      <c r="D89" s="32"/>
      <c r="E89" s="32"/>
      <c r="F89" s="61"/>
      <c r="G89" s="76"/>
    </row>
    <row r="90" spans="2:7" ht="11.25" customHeight="1" x14ac:dyDescent="0.25">
      <c r="B90" s="60" t="s">
        <v>45</v>
      </c>
      <c r="C90" s="32"/>
      <c r="D90" s="32"/>
      <c r="E90" s="32"/>
      <c r="F90" s="61"/>
      <c r="G90" s="76"/>
    </row>
    <row r="91" spans="2:7" ht="11.25" customHeight="1" x14ac:dyDescent="0.25">
      <c r="B91" s="60" t="s">
        <v>46</v>
      </c>
      <c r="C91" s="32"/>
      <c r="D91" s="32"/>
      <c r="E91" s="32"/>
      <c r="F91" s="61"/>
      <c r="G91" s="76"/>
    </row>
    <row r="92" spans="2:7" ht="11.25" customHeight="1" thickBot="1" x14ac:dyDescent="0.3">
      <c r="B92" s="62" t="s">
        <v>47</v>
      </c>
      <c r="C92" s="63"/>
      <c r="D92" s="63"/>
      <c r="E92" s="63"/>
      <c r="F92" s="64"/>
      <c r="G92" s="76"/>
    </row>
    <row r="93" spans="2:7" ht="12.75" customHeight="1" x14ac:dyDescent="0.25">
      <c r="B93" s="55"/>
      <c r="C93" s="32"/>
      <c r="D93" s="32"/>
      <c r="E93" s="32"/>
      <c r="F93" s="32"/>
      <c r="G93" s="76"/>
    </row>
    <row r="94" spans="2:7" ht="12" customHeight="1" thickBot="1" x14ac:dyDescent="0.3">
      <c r="B94" s="127" t="s">
        <v>48</v>
      </c>
      <c r="C94" s="128"/>
      <c r="D94" s="54"/>
      <c r="E94" s="28"/>
      <c r="F94" s="28"/>
      <c r="G94" s="76"/>
    </row>
    <row r="95" spans="2:7" ht="12" customHeight="1" x14ac:dyDescent="0.25">
      <c r="B95" s="48" t="s">
        <v>33</v>
      </c>
      <c r="C95" s="88" t="s">
        <v>49</v>
      </c>
      <c r="D95" s="89" t="s">
        <v>50</v>
      </c>
      <c r="E95" s="28"/>
      <c r="F95" s="28"/>
      <c r="G95" s="76"/>
    </row>
    <row r="96" spans="2:7" ht="12" customHeight="1" x14ac:dyDescent="0.25">
      <c r="B96" s="49" t="s">
        <v>51</v>
      </c>
      <c r="C96" s="29">
        <f>G27</f>
        <v>6314000</v>
      </c>
      <c r="D96" s="50">
        <f>(C96/C102)</f>
        <v>0.49124583046932108</v>
      </c>
      <c r="E96" s="28"/>
      <c r="F96" s="28"/>
      <c r="G96" s="76"/>
    </row>
    <row r="97" spans="2:7" ht="12" customHeight="1" x14ac:dyDescent="0.25">
      <c r="B97" s="49" t="s">
        <v>52</v>
      </c>
      <c r="C97" s="29">
        <f>G32</f>
        <v>0</v>
      </c>
      <c r="D97" s="50">
        <v>0</v>
      </c>
      <c r="E97" s="28"/>
      <c r="F97" s="28"/>
      <c r="G97" s="76"/>
    </row>
    <row r="98" spans="2:7" ht="12" customHeight="1" x14ac:dyDescent="0.25">
      <c r="B98" s="49" t="s">
        <v>53</v>
      </c>
      <c r="C98" s="29">
        <f>G44</f>
        <v>2200000</v>
      </c>
      <c r="D98" s="50">
        <f>(C98/C102)</f>
        <v>0.17116579458861361</v>
      </c>
      <c r="E98" s="28"/>
      <c r="F98" s="28"/>
      <c r="G98" s="76"/>
    </row>
    <row r="99" spans="2:7" ht="12" customHeight="1" x14ac:dyDescent="0.25">
      <c r="B99" s="49" t="s">
        <v>28</v>
      </c>
      <c r="C99" s="29">
        <f>G72</f>
        <v>3726986</v>
      </c>
      <c r="D99" s="50">
        <f>(C99/C102)</f>
        <v>0.28996932732301761</v>
      </c>
      <c r="E99" s="28"/>
      <c r="F99" s="28"/>
      <c r="G99" s="76"/>
    </row>
    <row r="100" spans="2:7" ht="12" customHeight="1" x14ac:dyDescent="0.25">
      <c r="B100" s="49" t="s">
        <v>54</v>
      </c>
      <c r="C100" s="30">
        <f>G77</f>
        <v>0</v>
      </c>
      <c r="D100" s="50">
        <f>(C100/C102)</f>
        <v>0</v>
      </c>
      <c r="E100" s="31"/>
      <c r="F100" s="31"/>
      <c r="G100" s="76"/>
    </row>
    <row r="101" spans="2:7" ht="12" customHeight="1" x14ac:dyDescent="0.25">
      <c r="B101" s="49" t="s">
        <v>55</v>
      </c>
      <c r="C101" s="30">
        <f>G80</f>
        <v>612049.30000000005</v>
      </c>
      <c r="D101" s="50">
        <f>(C101/C102)</f>
        <v>4.7619047619047623E-2</v>
      </c>
      <c r="E101" s="31"/>
      <c r="F101" s="31"/>
      <c r="G101" s="76"/>
    </row>
    <row r="102" spans="2:7" ht="12" customHeight="1" thickBot="1" x14ac:dyDescent="0.3">
      <c r="B102" s="51" t="s">
        <v>56</v>
      </c>
      <c r="C102" s="52">
        <f>SUM(C96:C101)</f>
        <v>12853035.300000001</v>
      </c>
      <c r="D102" s="53">
        <f>SUM(D96:D101)</f>
        <v>1</v>
      </c>
      <c r="E102" s="31"/>
      <c r="F102" s="31"/>
      <c r="G102" s="76"/>
    </row>
    <row r="103" spans="2:7" ht="12" customHeight="1" x14ac:dyDescent="0.25">
      <c r="B103" s="46"/>
      <c r="C103" s="34"/>
      <c r="D103" s="34"/>
      <c r="E103" s="34"/>
      <c r="F103" s="34"/>
      <c r="G103" s="76"/>
    </row>
    <row r="104" spans="2:7" ht="12.75" customHeight="1" thickBot="1" x14ac:dyDescent="0.3">
      <c r="B104" s="47"/>
      <c r="C104" s="34"/>
      <c r="D104" s="34"/>
      <c r="E104" s="34"/>
      <c r="F104" s="34"/>
      <c r="G104" s="76"/>
    </row>
    <row r="105" spans="2:7" ht="12" customHeight="1" thickBot="1" x14ac:dyDescent="0.3">
      <c r="B105" s="124" t="s">
        <v>124</v>
      </c>
      <c r="C105" s="125"/>
      <c r="D105" s="125"/>
      <c r="E105" s="126"/>
      <c r="F105" s="31"/>
      <c r="G105" s="76"/>
    </row>
    <row r="106" spans="2:7" ht="12" customHeight="1" x14ac:dyDescent="0.25">
      <c r="B106" s="65" t="s">
        <v>122</v>
      </c>
      <c r="C106" s="86">
        <v>8000</v>
      </c>
      <c r="D106" s="86">
        <f>G9</f>
        <v>9000</v>
      </c>
      <c r="E106" s="113">
        <v>10000</v>
      </c>
      <c r="F106" s="91"/>
      <c r="G106" s="77"/>
    </row>
    <row r="107" spans="2:7" ht="12.75" customHeight="1" thickBot="1" x14ac:dyDescent="0.3">
      <c r="B107" s="51" t="s">
        <v>123</v>
      </c>
      <c r="C107" s="52">
        <f>(G81/C106)</f>
        <v>1606.6294125000002</v>
      </c>
      <c r="D107" s="52">
        <f>(G81/D106)</f>
        <v>1428.1150333333335</v>
      </c>
      <c r="E107" s="114">
        <f>(G81/$E$106)</f>
        <v>1285.3035300000001</v>
      </c>
      <c r="F107" s="92"/>
      <c r="G107" s="77"/>
    </row>
    <row r="108" spans="2:7" ht="15.6" customHeight="1" x14ac:dyDescent="0.25">
      <c r="B108" s="56" t="s">
        <v>57</v>
      </c>
      <c r="C108" s="32"/>
      <c r="D108" s="32"/>
      <c r="E108" s="32"/>
      <c r="F108" s="32"/>
      <c r="G108" s="78"/>
    </row>
  </sheetData>
  <mergeCells count="9">
    <mergeCell ref="E9:F9"/>
    <mergeCell ref="E14:F14"/>
    <mergeCell ref="E15:F15"/>
    <mergeCell ref="B17:G17"/>
    <mergeCell ref="B105:E105"/>
    <mergeCell ref="B94:C94"/>
    <mergeCell ref="E13:F13"/>
    <mergeCell ref="E11:F11"/>
    <mergeCell ref="E10:F10"/>
  </mergeCells>
  <pageMargins left="0.94488188976377963" right="0.74803149606299213" top="0.98425196850393704" bottom="0.98425196850393704" header="0" footer="0"/>
  <pageSetup paperSize="14" scale="79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CEREZAS</vt:lpstr>
      <vt:lpstr>Hoja1</vt:lpstr>
      <vt:lpstr>CEREZAS!Área_de_impresión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2022-06-20T20:45:16Z</cp:lastPrinted>
  <dcterms:created xsi:type="dcterms:W3CDTF">2020-11-27T12:49:26Z</dcterms:created>
  <dcterms:modified xsi:type="dcterms:W3CDTF">2023-05-03T16:33:01Z</dcterms:modified>
</cp:coreProperties>
</file>