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xr:revisionPtr revIDLastSave="0" documentId="11_AC71BA93D7B32EF6ED3ECBAEF89ED1E69B5084F7" xr6:coauthVersionLast="47" xr6:coauthVersionMax="47" xr10:uidLastSave="{00000000-0000-0000-0000-000000000000}"/>
  <bookViews>
    <workbookView xWindow="0" yWindow="0" windowWidth="15360" windowHeight="7755" xr2:uid="{00000000-000D-0000-FFFF-FFFF00000000}"/>
  </bookViews>
  <sheets>
    <sheet name="CEREZO PALOMA" sheetId="1" r:id="rId1"/>
  </sheets>
  <calcPr calcId="152511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29" i="1"/>
  <c r="G28" i="1"/>
  <c r="G27" i="1"/>
  <c r="G26" i="1"/>
  <c r="G25" i="1"/>
  <c r="G24" i="1"/>
  <c r="G23" i="1"/>
  <c r="G22" i="1"/>
  <c r="G21" i="1"/>
  <c r="G56" i="1" l="1"/>
  <c r="G55" i="1"/>
  <c r="G53" i="1" l="1"/>
  <c r="G39" i="1" l="1"/>
  <c r="G12" i="1"/>
  <c r="G57" i="1" l="1"/>
  <c r="C84" i="1" s="1"/>
  <c r="G40" i="1"/>
  <c r="C83" i="1" s="1"/>
  <c r="G61" i="1"/>
  <c r="G62" i="1" s="1"/>
  <c r="C85" i="1" s="1"/>
  <c r="G35" i="1"/>
  <c r="C82" i="1" s="1"/>
  <c r="G67" i="1"/>
  <c r="G30" i="1"/>
  <c r="C81" i="1" s="1"/>
  <c r="G64" i="1" l="1"/>
  <c r="G65" i="1" s="1"/>
  <c r="G66" i="1" l="1"/>
  <c r="C92" i="1" s="1"/>
  <c r="C86" i="1"/>
  <c r="D92" i="1" l="1"/>
  <c r="E92" i="1"/>
  <c r="G68" i="1"/>
  <c r="C87" i="1"/>
  <c r="D86" i="1" s="1"/>
  <c r="D84" i="1" l="1"/>
  <c r="D81" i="1"/>
  <c r="D85" i="1"/>
  <c r="D83" i="1"/>
  <c r="D87" i="1" l="1"/>
</calcChain>
</file>

<file path=xl/sharedStrings.xml><?xml version="1.0" encoding="utf-8"?>
<sst xmlns="http://schemas.openxmlformats.org/spreadsheetml/2006/main" count="157" uniqueCount="113">
  <si>
    <t>RUBRO O CULTIVO</t>
  </si>
  <si>
    <t>CEREZOS</t>
  </si>
  <si>
    <t>RENDIMIENTO (Kg/HAS).</t>
  </si>
  <si>
    <t xml:space="preserve">VARIEDAD </t>
  </si>
  <si>
    <t>PALOMA</t>
  </si>
  <si>
    <t>FECHA ESTIMADA  PRECIO VENTA</t>
  </si>
  <si>
    <t>enero 2024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</si>
  <si>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</si>
  <si>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</si>
  <si>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</si>
  <si>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</si>
  <si>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</si>
  <si>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</si>
  <si>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</si>
  <si>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</si>
  <si>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</si>
  <si>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</si>
  <si>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</si>
  <si>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</si>
  <si>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</si>
  <si>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2023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</si>
  <si>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</si>
  <si>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</si>
  <si>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</si>
  <si>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</si>
  <si>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</si>
  <si>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</si>
  <si>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</si>
  <si>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</si>
  <si>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</si>
  <si>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</si>
  <si>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</si>
  <si>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</si>
  <si>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</si>
  <si>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Enero-Febrero</t>
  </si>
  <si>
    <t>Control de malezas</t>
  </si>
  <si>
    <t>Agosto-Noviembre</t>
  </si>
  <si>
    <t>Control cáncer bacterial</t>
  </si>
  <si>
    <t>Abril-Mayo-Agosto</t>
  </si>
  <si>
    <t>Manejo invernal insectos</t>
  </si>
  <si>
    <t>Agosto</t>
  </si>
  <si>
    <t>Fertilización</t>
  </si>
  <si>
    <t>Julio-Octubre-Enero</t>
  </si>
  <si>
    <t>Control de caliroa cerasi (chape)</t>
  </si>
  <si>
    <t>Noviembre - Enero</t>
  </si>
  <si>
    <t>Riegos</t>
  </si>
  <si>
    <t>Temporada</t>
  </si>
  <si>
    <t>Fumigaciones</t>
  </si>
  <si>
    <t>Cosecha</t>
  </si>
  <si>
    <t>Diciembre</t>
  </si>
  <si>
    <t>Subtotal Jornadas Hombre</t>
  </si>
  <si>
    <t>JORNADAS ANIMAL</t>
  </si>
  <si>
    <t>Subtotal Jornadas Animal</t>
  </si>
  <si>
    <t>MAQUINARIA</t>
  </si>
  <si>
    <t>aplicación de pesticidas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</si>
  <si>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</si>
  <si>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</si>
  <si>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</si>
  <si>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</si>
  <si>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</si>
  <si>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</si>
  <si>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</si>
  <si>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</si>
  <si>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dimónico</t>
  </si>
  <si>
    <t>kg</t>
  </si>
  <si>
    <t>Julio-Agosto</t>
  </si>
  <si>
    <t>Nitrato de calcio</t>
  </si>
  <si>
    <t>Septiembre-Noviembre</t>
  </si>
  <si>
    <t>Cal agrícola</t>
  </si>
  <si>
    <t>Defender boro</t>
  </si>
  <si>
    <t>lt</t>
  </si>
  <si>
    <t>Octubre-Marzo</t>
  </si>
  <si>
    <t>Defender zinc</t>
  </si>
  <si>
    <t>FUNGICIDA</t>
  </si>
  <si>
    <t>Comet</t>
  </si>
  <si>
    <t>Septiembre-Octubre</t>
  </si>
  <si>
    <t>HERBICIDA</t>
  </si>
  <si>
    <t>Rango 480</t>
  </si>
  <si>
    <t>INSECTICIDA</t>
  </si>
  <si>
    <t>Troya</t>
  </si>
  <si>
    <t>Aceite miscible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</si>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</sst>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7" fillId="0" borderId="55" xfId="0" applyNumberFormat="1" applyFont="1" applyBorder="1"/>
    <xf numFmtId="0" fontId="17" fillId="0" borderId="55" xfId="0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5" xfId="1" applyFont="1" applyBorder="1" applyAlignment="1">
      <alignment horizontal="left"/>
    </xf>
    <xf numFmtId="0" fontId="19" fillId="0" borderId="55" xfId="0" applyFont="1" applyBorder="1" applyAlignment="1">
      <alignment horizontal="center"/>
    </xf>
    <xf numFmtId="3" fontId="16" fillId="0" borderId="55" xfId="1" applyNumberFormat="1" applyFont="1" applyBorder="1" applyAlignment="1">
      <alignment horizontal="right"/>
    </xf>
    <xf numFmtId="0" fontId="17" fillId="0" borderId="55" xfId="0" applyFont="1" applyBorder="1"/>
    <xf numFmtId="3" fontId="17" fillId="0" borderId="55" xfId="0" applyNumberFormat="1" applyFont="1" applyBorder="1" applyAlignment="1">
      <alignment horizontal="right"/>
    </xf>
    <xf numFmtId="0" fontId="17" fillId="0" borderId="55" xfId="0" applyFont="1" applyBorder="1" applyAlignment="1">
      <alignment horizontal="left"/>
    </xf>
    <xf numFmtId="0" fontId="20" fillId="10" borderId="55" xfId="0" applyFont="1" applyFill="1" applyBorder="1" applyAlignment="1">
      <alignment horizontal="left"/>
    </xf>
    <xf numFmtId="0" fontId="17" fillId="10" borderId="55" xfId="0" applyFont="1" applyFill="1" applyBorder="1" applyAlignment="1">
      <alignment horizontal="center" wrapText="1"/>
    </xf>
    <xf numFmtId="0" fontId="17" fillId="10" borderId="55" xfId="0" applyFont="1" applyFill="1" applyBorder="1" applyAlignment="1">
      <alignment wrapText="1"/>
    </xf>
    <xf numFmtId="0" fontId="17" fillId="10" borderId="55" xfId="0" applyFont="1" applyFill="1" applyBorder="1" applyAlignment="1">
      <alignment horizontal="right" wrapText="1"/>
    </xf>
    <xf numFmtId="0" fontId="17" fillId="10" borderId="55" xfId="0" applyFont="1" applyFill="1" applyBorder="1" applyAlignment="1">
      <alignment horizontal="left"/>
    </xf>
    <xf numFmtId="0" fontId="17" fillId="10" borderId="55" xfId="0" applyFont="1" applyFill="1" applyBorder="1" applyAlignment="1">
      <alignment horizontal="center"/>
    </xf>
    <xf numFmtId="3" fontId="17" fillId="10" borderId="55" xfId="0" applyNumberFormat="1" applyFont="1" applyFill="1" applyBorder="1" applyAlignment="1">
      <alignment horizontal="right"/>
    </xf>
    <xf numFmtId="168" fontId="16" fillId="10" borderId="55" xfId="0" applyNumberFormat="1" applyFont="1" applyFill="1" applyBorder="1" applyAlignment="1">
      <alignment horizontal="right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1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3" fontId="8" fillId="3" borderId="6" xfId="0" applyNumberFormat="1" applyFont="1" applyFill="1" applyBorder="1" applyAlignment="1">
      <alignment vertical="center"/>
    </xf>
    <xf numFmtId="49" fontId="21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369743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93"/>
  <sheetViews>
    <sheetView showGridLines="0" tabSelected="1" topLeftCell="A76" zoomScale="110" zoomScaleNormal="110" workbookViewId="0">
      <selection activeCell="F87" sqref="F87"/>
    </sheetView>
  </sheetViews>
  <sheetFormatPr defaultColWidth="10.85546875" defaultRowHeight="11.25" customHeight="1"/>
  <cols>
    <col min="1" max="1" width="4.42578125" style="1" customWidth="1"/>
    <col min="2" max="2" width="22.42578125" style="1" customWidth="1"/>
    <col min="3" max="3" width="19.42578125" style="1" customWidth="1"/>
    <col min="4" max="4" width="9.42578125" style="1" customWidth="1"/>
    <col min="5" max="5" width="15.8554687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5" t="s">
        <v>2</v>
      </c>
      <c r="F9" s="156"/>
      <c r="G9" s="9">
        <v>8000</v>
      </c>
    </row>
    <row r="10" spans="1:7" ht="26.25" customHeight="1">
      <c r="A10" s="5"/>
      <c r="B10" s="10" t="s">
        <v>3</v>
      </c>
      <c r="C10" s="11" t="s">
        <v>4</v>
      </c>
      <c r="D10" s="12"/>
      <c r="E10" s="153" t="s">
        <v>5</v>
      </c>
      <c r="F10" s="154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53" t="s">
        <v>9</v>
      </c>
      <c r="F11" s="154"/>
      <c r="G11" s="14">
        <v>450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3600000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53" t="s">
        <v>15</v>
      </c>
      <c r="F13" s="154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53" t="s">
        <v>19</v>
      </c>
      <c r="F14" s="154"/>
      <c r="G14" s="13" t="s">
        <v>20</v>
      </c>
    </row>
    <row r="15" spans="1:7" ht="25.5" customHeight="1">
      <c r="A15" s="5"/>
      <c r="B15" s="10" t="s">
        <v>21</v>
      </c>
      <c r="C15" s="19">
        <v>44932</v>
      </c>
      <c r="D15" s="12"/>
      <c r="E15" s="159" t="s">
        <v>22</v>
      </c>
      <c r="F15" s="160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7" t="s">
        <v>24</v>
      </c>
      <c r="C17" s="158"/>
      <c r="D17" s="158"/>
      <c r="E17" s="158"/>
      <c r="F17" s="158"/>
      <c r="G17" s="158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8" customHeight="1">
      <c r="A21" s="25"/>
      <c r="B21" s="111" t="s">
        <v>32</v>
      </c>
      <c r="C21" s="106" t="s">
        <v>33</v>
      </c>
      <c r="D21" s="106">
        <v>9</v>
      </c>
      <c r="E21" s="106" t="s">
        <v>34</v>
      </c>
      <c r="F21" s="112">
        <v>20000</v>
      </c>
      <c r="G21" s="110">
        <f t="shared" ref="G21:G29" si="0">+D21*F21</f>
        <v>180000</v>
      </c>
    </row>
    <row r="22" spans="1:7" ht="12.75" customHeight="1">
      <c r="A22" s="25"/>
      <c r="B22" s="113" t="s">
        <v>35</v>
      </c>
      <c r="C22" s="106" t="s">
        <v>33</v>
      </c>
      <c r="D22" s="106">
        <v>4</v>
      </c>
      <c r="E22" s="106" t="s">
        <v>36</v>
      </c>
      <c r="F22" s="112">
        <v>20000</v>
      </c>
      <c r="G22" s="110">
        <f t="shared" si="0"/>
        <v>80000</v>
      </c>
    </row>
    <row r="23" spans="1:7" ht="12.75" customHeight="1">
      <c r="A23" s="25"/>
      <c r="B23" s="113" t="s">
        <v>37</v>
      </c>
      <c r="C23" s="106" t="s">
        <v>33</v>
      </c>
      <c r="D23" s="106">
        <v>6</v>
      </c>
      <c r="E23" s="106" t="s">
        <v>38</v>
      </c>
      <c r="F23" s="112">
        <v>20000</v>
      </c>
      <c r="G23" s="110">
        <f t="shared" si="0"/>
        <v>120000</v>
      </c>
    </row>
    <row r="24" spans="1:7" ht="12.75" customHeight="1">
      <c r="A24" s="25"/>
      <c r="B24" s="113" t="s">
        <v>39</v>
      </c>
      <c r="C24" s="106" t="s">
        <v>33</v>
      </c>
      <c r="D24" s="106">
        <v>2</v>
      </c>
      <c r="E24" s="106" t="s">
        <v>40</v>
      </c>
      <c r="F24" s="112">
        <v>20000</v>
      </c>
      <c r="G24" s="110">
        <f t="shared" si="0"/>
        <v>40000</v>
      </c>
    </row>
    <row r="25" spans="1:7" ht="12.75" customHeight="1">
      <c r="A25" s="25"/>
      <c r="B25" s="113" t="s">
        <v>41</v>
      </c>
      <c r="C25" s="106" t="s">
        <v>33</v>
      </c>
      <c r="D25" s="106">
        <v>5</v>
      </c>
      <c r="E25" s="106" t="s">
        <v>42</v>
      </c>
      <c r="F25" s="112">
        <v>20000</v>
      </c>
      <c r="G25" s="110">
        <f t="shared" si="0"/>
        <v>100000</v>
      </c>
    </row>
    <row r="26" spans="1:7" ht="12.75" customHeight="1">
      <c r="A26" s="25"/>
      <c r="B26" s="113" t="s">
        <v>43</v>
      </c>
      <c r="C26" s="106" t="s">
        <v>33</v>
      </c>
      <c r="D26" s="106">
        <v>4</v>
      </c>
      <c r="E26" s="106" t="s">
        <v>44</v>
      </c>
      <c r="F26" s="112">
        <v>20000</v>
      </c>
      <c r="G26" s="110">
        <f t="shared" si="0"/>
        <v>80000</v>
      </c>
    </row>
    <row r="27" spans="1:7" ht="12.75" customHeight="1">
      <c r="A27" s="25"/>
      <c r="B27" s="113" t="s">
        <v>45</v>
      </c>
      <c r="C27" s="106" t="s">
        <v>33</v>
      </c>
      <c r="D27" s="106">
        <v>5</v>
      </c>
      <c r="E27" s="106" t="s">
        <v>46</v>
      </c>
      <c r="F27" s="112">
        <v>20000</v>
      </c>
      <c r="G27" s="110">
        <f t="shared" si="0"/>
        <v>100000</v>
      </c>
    </row>
    <row r="28" spans="1:7" ht="12.75" customHeight="1">
      <c r="A28" s="25"/>
      <c r="B28" s="111" t="s">
        <v>47</v>
      </c>
      <c r="C28" s="106" t="s">
        <v>33</v>
      </c>
      <c r="D28" s="106">
        <v>4</v>
      </c>
      <c r="E28" s="106" t="s">
        <v>46</v>
      </c>
      <c r="F28" s="112">
        <v>20000</v>
      </c>
      <c r="G28" s="110">
        <f t="shared" si="0"/>
        <v>80000</v>
      </c>
    </row>
    <row r="29" spans="1:7" ht="12.75" customHeight="1">
      <c r="A29" s="25"/>
      <c r="B29" s="113" t="s">
        <v>48</v>
      </c>
      <c r="C29" s="106" t="s">
        <v>33</v>
      </c>
      <c r="D29" s="106">
        <v>50</v>
      </c>
      <c r="E29" s="106" t="s">
        <v>49</v>
      </c>
      <c r="F29" s="112">
        <v>20000</v>
      </c>
      <c r="G29" s="110">
        <f t="shared" si="0"/>
        <v>1000000</v>
      </c>
    </row>
    <row r="30" spans="1:7" ht="12.75" customHeight="1">
      <c r="A30" s="25"/>
      <c r="B30" s="33" t="s">
        <v>50</v>
      </c>
      <c r="C30" s="34"/>
      <c r="D30" s="34"/>
      <c r="E30" s="34"/>
      <c r="F30" s="35"/>
      <c r="G30" s="150">
        <f>SUM(G21:G29)</f>
        <v>1780000</v>
      </c>
    </row>
    <row r="31" spans="1:7" ht="12" customHeight="1">
      <c r="A31" s="2"/>
      <c r="B31" s="26"/>
      <c r="C31" s="28"/>
      <c r="D31" s="28"/>
      <c r="E31" s="28"/>
      <c r="F31" s="36"/>
      <c r="G31" s="36"/>
    </row>
    <row r="32" spans="1:7" ht="12" customHeight="1">
      <c r="A32" s="5"/>
      <c r="B32" s="37" t="s">
        <v>51</v>
      </c>
      <c r="C32" s="38"/>
      <c r="D32" s="39"/>
      <c r="E32" s="39"/>
      <c r="F32" s="40"/>
      <c r="G32" s="40"/>
    </row>
    <row r="33" spans="1:11" ht="24" customHeight="1">
      <c r="A33" s="5"/>
      <c r="B33" s="41" t="s">
        <v>26</v>
      </c>
      <c r="C33" s="42" t="s">
        <v>27</v>
      </c>
      <c r="D33" s="42" t="s">
        <v>28</v>
      </c>
      <c r="E33" s="41" t="s">
        <v>29</v>
      </c>
      <c r="F33" s="42" t="s">
        <v>30</v>
      </c>
      <c r="G33" s="41" t="s">
        <v>31</v>
      </c>
    </row>
    <row r="34" spans="1:11" ht="12" customHeight="1">
      <c r="A34" s="5"/>
      <c r="B34" s="43"/>
      <c r="C34" s="44"/>
      <c r="D34" s="44"/>
      <c r="E34" s="44"/>
      <c r="F34" s="94"/>
      <c r="G34" s="94"/>
    </row>
    <row r="35" spans="1:11" ht="12" customHeight="1">
      <c r="A35" s="5"/>
      <c r="B35" s="45" t="s">
        <v>52</v>
      </c>
      <c r="C35" s="46"/>
      <c r="D35" s="46"/>
      <c r="E35" s="46"/>
      <c r="F35" s="47"/>
      <c r="G35" s="95">
        <f>SUM(G34)</f>
        <v>0</v>
      </c>
    </row>
    <row r="36" spans="1:11" ht="12" customHeight="1">
      <c r="A36" s="2"/>
      <c r="B36" s="48"/>
      <c r="C36" s="49"/>
      <c r="D36" s="49"/>
      <c r="E36" s="49"/>
      <c r="F36" s="50"/>
      <c r="G36" s="50"/>
    </row>
    <row r="37" spans="1:11" ht="12" customHeight="1">
      <c r="A37" s="5"/>
      <c r="B37" s="37" t="s">
        <v>53</v>
      </c>
      <c r="C37" s="38"/>
      <c r="D37" s="39"/>
      <c r="E37" s="39"/>
      <c r="F37" s="40"/>
      <c r="G37" s="40"/>
    </row>
    <row r="38" spans="1:11" ht="24" customHeight="1">
      <c r="A38" s="5"/>
      <c r="B38" s="51" t="s">
        <v>26</v>
      </c>
      <c r="C38" s="51" t="s">
        <v>27</v>
      </c>
      <c r="D38" s="51" t="s">
        <v>28</v>
      </c>
      <c r="E38" s="51" t="s">
        <v>29</v>
      </c>
      <c r="F38" s="52" t="s">
        <v>30</v>
      </c>
      <c r="G38" s="51" t="s">
        <v>31</v>
      </c>
    </row>
    <row r="39" spans="1:11" ht="12.75" customHeight="1">
      <c r="A39" s="25"/>
      <c r="B39" s="108" t="s">
        <v>54</v>
      </c>
      <c r="C39" s="107" t="s">
        <v>55</v>
      </c>
      <c r="D39" s="106">
        <v>0.5</v>
      </c>
      <c r="E39" s="109" t="s">
        <v>56</v>
      </c>
      <c r="F39" s="105">
        <v>160000</v>
      </c>
      <c r="G39" s="110">
        <f>+D39*F39</f>
        <v>80000</v>
      </c>
    </row>
    <row r="40" spans="1:11" ht="12.75" customHeight="1">
      <c r="A40" s="5"/>
      <c r="B40" s="53" t="s">
        <v>57</v>
      </c>
      <c r="C40" s="54"/>
      <c r="D40" s="54"/>
      <c r="E40" s="54"/>
      <c r="F40" s="55"/>
      <c r="G40" s="56">
        <f>SUM(G39:G39)</f>
        <v>80000</v>
      </c>
    </row>
    <row r="41" spans="1:11" ht="12" customHeight="1">
      <c r="A41" s="2"/>
      <c r="B41" s="48"/>
      <c r="C41" s="49"/>
      <c r="D41" s="49"/>
      <c r="E41" s="49"/>
      <c r="F41" s="50"/>
      <c r="G41" s="50"/>
    </row>
    <row r="42" spans="1:11" ht="12" customHeight="1">
      <c r="A42" s="5"/>
      <c r="B42" s="37" t="s">
        <v>58</v>
      </c>
      <c r="C42" s="38"/>
      <c r="D42" s="39"/>
      <c r="E42" s="39"/>
      <c r="F42" s="40"/>
      <c r="G42" s="40"/>
    </row>
    <row r="43" spans="1:11" ht="24" customHeight="1">
      <c r="A43" s="5"/>
      <c r="B43" s="52" t="s">
        <v>59</v>
      </c>
      <c r="C43" s="52" t="s">
        <v>60</v>
      </c>
      <c r="D43" s="52" t="s">
        <v>61</v>
      </c>
      <c r="E43" s="52" t="s">
        <v>29</v>
      </c>
      <c r="F43" s="52" t="s">
        <v>30</v>
      </c>
      <c r="G43" s="52" t="s">
        <v>31</v>
      </c>
      <c r="K43" s="93"/>
    </row>
    <row r="44" spans="1:11" ht="12.75" customHeight="1">
      <c r="A44" s="25"/>
      <c r="B44" s="114" t="s">
        <v>62</v>
      </c>
      <c r="C44" s="115"/>
      <c r="D44" s="116"/>
      <c r="E44" s="116"/>
      <c r="F44" s="115"/>
      <c r="G44" s="117"/>
      <c r="K44" s="93"/>
    </row>
    <row r="45" spans="1:11" ht="12.75" customHeight="1">
      <c r="A45" s="25"/>
      <c r="B45" s="118" t="s">
        <v>63</v>
      </c>
      <c r="C45" s="119" t="s">
        <v>64</v>
      </c>
      <c r="D45" s="119">
        <v>200</v>
      </c>
      <c r="E45" s="119" t="s">
        <v>65</v>
      </c>
      <c r="F45" s="120">
        <v>1640</v>
      </c>
      <c r="G45" s="110">
        <f t="shared" ref="G45:G49" si="1">+D45*F45</f>
        <v>328000</v>
      </c>
    </row>
    <row r="46" spans="1:11" ht="12.75" customHeight="1">
      <c r="A46" s="25"/>
      <c r="B46" s="118" t="s">
        <v>66</v>
      </c>
      <c r="C46" s="119" t="s">
        <v>64</v>
      </c>
      <c r="D46" s="119">
        <v>200</v>
      </c>
      <c r="E46" s="119" t="s">
        <v>67</v>
      </c>
      <c r="F46" s="120">
        <v>2146</v>
      </c>
      <c r="G46" s="110">
        <f t="shared" si="1"/>
        <v>429200</v>
      </c>
    </row>
    <row r="47" spans="1:11" ht="12.75" customHeight="1">
      <c r="A47" s="25"/>
      <c r="B47" s="118" t="s">
        <v>68</v>
      </c>
      <c r="C47" s="119" t="s">
        <v>64</v>
      </c>
      <c r="D47" s="119">
        <v>1250</v>
      </c>
      <c r="E47" s="119" t="s">
        <v>65</v>
      </c>
      <c r="F47" s="120">
        <v>140</v>
      </c>
      <c r="G47" s="110">
        <f t="shared" si="1"/>
        <v>175000</v>
      </c>
    </row>
    <row r="48" spans="1:11" ht="12.75" customHeight="1">
      <c r="A48" s="25"/>
      <c r="B48" s="118" t="s">
        <v>69</v>
      </c>
      <c r="C48" s="119" t="s">
        <v>70</v>
      </c>
      <c r="D48" s="119">
        <v>5</v>
      </c>
      <c r="E48" s="119" t="s">
        <v>71</v>
      </c>
      <c r="F48" s="120">
        <v>7182</v>
      </c>
      <c r="G48" s="110">
        <f t="shared" si="1"/>
        <v>35910</v>
      </c>
    </row>
    <row r="49" spans="1:7" ht="12.75" customHeight="1">
      <c r="A49" s="25"/>
      <c r="B49" s="118" t="s">
        <v>72</v>
      </c>
      <c r="C49" s="119" t="s">
        <v>70</v>
      </c>
      <c r="D49" s="119">
        <v>5</v>
      </c>
      <c r="E49" s="119" t="s">
        <v>71</v>
      </c>
      <c r="F49" s="120">
        <v>7182</v>
      </c>
      <c r="G49" s="110">
        <f t="shared" si="1"/>
        <v>35910</v>
      </c>
    </row>
    <row r="50" spans="1:7" ht="12.75" customHeight="1">
      <c r="A50" s="25"/>
      <c r="B50" s="114" t="s">
        <v>73</v>
      </c>
      <c r="C50" s="119"/>
      <c r="D50" s="119"/>
      <c r="E50" s="119"/>
      <c r="F50" s="120"/>
      <c r="G50" s="121"/>
    </row>
    <row r="51" spans="1:7" ht="12.75" customHeight="1">
      <c r="A51" s="25"/>
      <c r="B51" s="118" t="s">
        <v>74</v>
      </c>
      <c r="C51" s="119" t="s">
        <v>70</v>
      </c>
      <c r="D51" s="119">
        <v>1</v>
      </c>
      <c r="E51" s="119" t="s">
        <v>75</v>
      </c>
      <c r="F51" s="120">
        <v>105640</v>
      </c>
      <c r="G51" s="121">
        <v>106000</v>
      </c>
    </row>
    <row r="52" spans="1:7" ht="12.75" customHeight="1">
      <c r="A52" s="25"/>
      <c r="B52" s="114" t="s">
        <v>76</v>
      </c>
      <c r="C52" s="119"/>
      <c r="D52" s="119"/>
      <c r="E52" s="119"/>
      <c r="F52" s="120"/>
      <c r="G52" s="121"/>
    </row>
    <row r="53" spans="1:7" ht="12.75" customHeight="1">
      <c r="A53" s="25"/>
      <c r="B53" s="118" t="s">
        <v>77</v>
      </c>
      <c r="C53" s="119" t="s">
        <v>70</v>
      </c>
      <c r="D53" s="119">
        <v>4</v>
      </c>
      <c r="E53" s="119" t="s">
        <v>36</v>
      </c>
      <c r="F53" s="120">
        <v>22990</v>
      </c>
      <c r="G53" s="121">
        <f>+D53*F53</f>
        <v>91960</v>
      </c>
    </row>
    <row r="54" spans="1:7" ht="12.75" customHeight="1">
      <c r="A54" s="25"/>
      <c r="B54" s="114" t="s">
        <v>78</v>
      </c>
      <c r="C54" s="119"/>
      <c r="D54" s="119"/>
      <c r="E54" s="119"/>
      <c r="F54" s="120"/>
      <c r="G54" s="121"/>
    </row>
    <row r="55" spans="1:7" ht="12.75" customHeight="1">
      <c r="A55" s="25"/>
      <c r="B55" s="118" t="s">
        <v>79</v>
      </c>
      <c r="C55" s="119" t="s">
        <v>70</v>
      </c>
      <c r="D55" s="119">
        <v>1</v>
      </c>
      <c r="E55" s="119" t="s">
        <v>40</v>
      </c>
      <c r="F55" s="120">
        <v>2590</v>
      </c>
      <c r="G55" s="121">
        <f>+D55*F55</f>
        <v>2590</v>
      </c>
    </row>
    <row r="56" spans="1:7" ht="12.75" customHeight="1">
      <c r="A56" s="25"/>
      <c r="B56" s="118" t="s">
        <v>80</v>
      </c>
      <c r="C56" s="119" t="s">
        <v>70</v>
      </c>
      <c r="D56" s="119">
        <v>4</v>
      </c>
      <c r="E56" s="119" t="s">
        <v>40</v>
      </c>
      <c r="F56" s="120">
        <v>7800</v>
      </c>
      <c r="G56" s="121">
        <f>+D56*F56</f>
        <v>31200</v>
      </c>
    </row>
    <row r="57" spans="1:7" ht="13.5" customHeight="1">
      <c r="A57" s="5"/>
      <c r="B57" s="57" t="s">
        <v>81</v>
      </c>
      <c r="C57" s="58"/>
      <c r="D57" s="58"/>
      <c r="E57" s="58"/>
      <c r="F57" s="59"/>
      <c r="G57" s="60">
        <f>SUM(G44:G56)</f>
        <v>1235770</v>
      </c>
    </row>
    <row r="58" spans="1:7" ht="12" customHeight="1">
      <c r="A58" s="2"/>
      <c r="B58" s="48"/>
      <c r="C58" s="49"/>
      <c r="D58" s="49"/>
      <c r="E58" s="61"/>
      <c r="F58" s="50"/>
      <c r="G58" s="50"/>
    </row>
    <row r="59" spans="1:7" ht="12" customHeight="1">
      <c r="A59" s="5"/>
      <c r="B59" s="37" t="s">
        <v>82</v>
      </c>
      <c r="C59" s="38"/>
      <c r="D59" s="39"/>
      <c r="E59" s="39"/>
      <c r="F59" s="40"/>
      <c r="G59" s="40"/>
    </row>
    <row r="60" spans="1:7" ht="24" customHeight="1">
      <c r="A60" s="5"/>
      <c r="B60" s="51" t="s">
        <v>83</v>
      </c>
      <c r="C60" s="52" t="s">
        <v>60</v>
      </c>
      <c r="D60" s="52" t="s">
        <v>61</v>
      </c>
      <c r="E60" s="51" t="s">
        <v>29</v>
      </c>
      <c r="F60" s="52" t="s">
        <v>30</v>
      </c>
      <c r="G60" s="51" t="s">
        <v>31</v>
      </c>
    </row>
    <row r="61" spans="1:7" ht="12.75" customHeight="1">
      <c r="A61" s="25"/>
      <c r="B61" s="96" t="s">
        <v>84</v>
      </c>
      <c r="C61" s="97" t="s">
        <v>60</v>
      </c>
      <c r="D61" s="98">
        <v>2</v>
      </c>
      <c r="E61" s="99" t="s">
        <v>85</v>
      </c>
      <c r="F61" s="100">
        <v>50000</v>
      </c>
      <c r="G61" s="98">
        <f>(D61*F61)</f>
        <v>100000</v>
      </c>
    </row>
    <row r="62" spans="1:7" ht="13.5" customHeight="1">
      <c r="A62" s="5"/>
      <c r="B62" s="101" t="s">
        <v>86</v>
      </c>
      <c r="C62" s="102"/>
      <c r="D62" s="102"/>
      <c r="E62" s="102"/>
      <c r="F62" s="103"/>
      <c r="G62" s="104">
        <f>SUM(G61)</f>
        <v>100000</v>
      </c>
    </row>
    <row r="63" spans="1:7" ht="12" customHeight="1">
      <c r="A63" s="2"/>
      <c r="B63" s="71"/>
      <c r="C63" s="71"/>
      <c r="D63" s="71"/>
      <c r="E63" s="71"/>
      <c r="F63" s="72"/>
      <c r="G63" s="72"/>
    </row>
    <row r="64" spans="1:7" ht="12" customHeight="1">
      <c r="A64" s="68"/>
      <c r="B64" s="73" t="s">
        <v>87</v>
      </c>
      <c r="C64" s="74"/>
      <c r="D64" s="74"/>
      <c r="E64" s="74"/>
      <c r="F64" s="74"/>
      <c r="G64" s="75">
        <f>G30+G35+G40+G57+G62</f>
        <v>3195770</v>
      </c>
    </row>
    <row r="65" spans="1:7" ht="12" customHeight="1">
      <c r="A65" s="68"/>
      <c r="B65" s="76" t="s">
        <v>88</v>
      </c>
      <c r="C65" s="63"/>
      <c r="D65" s="63"/>
      <c r="E65" s="63"/>
      <c r="F65" s="63"/>
      <c r="G65" s="77">
        <f>G64*0.05</f>
        <v>159788.5</v>
      </c>
    </row>
    <row r="66" spans="1:7" ht="12" customHeight="1">
      <c r="A66" s="68"/>
      <c r="B66" s="78" t="s">
        <v>89</v>
      </c>
      <c r="C66" s="62"/>
      <c r="D66" s="62"/>
      <c r="E66" s="62"/>
      <c r="F66" s="62"/>
      <c r="G66" s="79">
        <f>G65+G64</f>
        <v>3355558.5</v>
      </c>
    </row>
    <row r="67" spans="1:7" ht="12" customHeight="1">
      <c r="A67" s="68"/>
      <c r="B67" s="76" t="s">
        <v>90</v>
      </c>
      <c r="C67" s="63"/>
      <c r="D67" s="63"/>
      <c r="E67" s="63"/>
      <c r="F67" s="63"/>
      <c r="G67" s="77">
        <f>G12</f>
        <v>3600000</v>
      </c>
    </row>
    <row r="68" spans="1:7" ht="12" customHeight="1">
      <c r="A68" s="68"/>
      <c r="B68" s="80" t="s">
        <v>91</v>
      </c>
      <c r="C68" s="81"/>
      <c r="D68" s="81"/>
      <c r="E68" s="81"/>
      <c r="F68" s="81"/>
      <c r="G68" s="82">
        <f>G67-G66</f>
        <v>244441.5</v>
      </c>
    </row>
    <row r="69" spans="1:7" ht="12" customHeight="1">
      <c r="A69" s="68"/>
      <c r="B69" s="69" t="s">
        <v>92</v>
      </c>
      <c r="C69" s="70"/>
      <c r="D69" s="70"/>
      <c r="E69" s="70"/>
      <c r="F69" s="70"/>
      <c r="G69" s="65"/>
    </row>
    <row r="70" spans="1:7" ht="12.75" customHeight="1" thickBot="1">
      <c r="A70" s="68"/>
      <c r="B70" s="83"/>
      <c r="C70" s="70"/>
      <c r="D70" s="70"/>
      <c r="E70" s="70"/>
      <c r="F70" s="70"/>
      <c r="G70" s="65"/>
    </row>
    <row r="71" spans="1:7" ht="12" customHeight="1">
      <c r="A71" s="68"/>
      <c r="B71" s="85" t="s">
        <v>93</v>
      </c>
      <c r="C71" s="86"/>
      <c r="D71" s="86"/>
      <c r="E71" s="86"/>
      <c r="F71" s="87"/>
      <c r="G71" s="65"/>
    </row>
    <row r="72" spans="1:7" ht="12" customHeight="1">
      <c r="A72" s="68"/>
      <c r="B72" s="88" t="s">
        <v>94</v>
      </c>
      <c r="C72" s="67"/>
      <c r="D72" s="67"/>
      <c r="E72" s="67"/>
      <c r="F72" s="89"/>
      <c r="G72" s="65"/>
    </row>
    <row r="73" spans="1:7" ht="12" customHeight="1">
      <c r="A73" s="68"/>
      <c r="B73" s="88" t="s">
        <v>95</v>
      </c>
      <c r="C73" s="67"/>
      <c r="D73" s="67"/>
      <c r="E73" s="67"/>
      <c r="F73" s="89"/>
      <c r="G73" s="65"/>
    </row>
    <row r="74" spans="1:7" ht="12" customHeight="1">
      <c r="A74" s="68"/>
      <c r="B74" s="88" t="s">
        <v>96</v>
      </c>
      <c r="C74" s="67"/>
      <c r="D74" s="67"/>
      <c r="E74" s="67"/>
      <c r="F74" s="89"/>
      <c r="G74" s="65"/>
    </row>
    <row r="75" spans="1:7" ht="12" customHeight="1">
      <c r="A75" s="68"/>
      <c r="B75" s="88" t="s">
        <v>97</v>
      </c>
      <c r="C75" s="67"/>
      <c r="D75" s="67"/>
      <c r="E75" s="67"/>
      <c r="F75" s="89"/>
      <c r="G75" s="65"/>
    </row>
    <row r="76" spans="1:7" ht="12" customHeight="1">
      <c r="A76" s="68"/>
      <c r="B76" s="88" t="s">
        <v>98</v>
      </c>
      <c r="C76" s="67"/>
      <c r="D76" s="67"/>
      <c r="E76" s="67"/>
      <c r="F76" s="89"/>
      <c r="G76" s="65"/>
    </row>
    <row r="77" spans="1:7" ht="12.75" customHeight="1" thickBot="1">
      <c r="A77" s="68"/>
      <c r="B77" s="90" t="s">
        <v>99</v>
      </c>
      <c r="C77" s="91"/>
      <c r="D77" s="91"/>
      <c r="E77" s="91"/>
      <c r="F77" s="92"/>
      <c r="G77" s="65"/>
    </row>
    <row r="78" spans="1:7" ht="12.75" customHeight="1">
      <c r="A78" s="68"/>
      <c r="B78" s="84"/>
      <c r="C78" s="67"/>
      <c r="D78" s="67"/>
      <c r="E78" s="67"/>
      <c r="F78" s="67"/>
      <c r="G78" s="65"/>
    </row>
    <row r="79" spans="1:7" ht="15" customHeight="1" thickBot="1">
      <c r="A79" s="68"/>
      <c r="B79" s="151" t="s">
        <v>100</v>
      </c>
      <c r="C79" s="152"/>
      <c r="D79" s="122"/>
      <c r="E79" s="123"/>
      <c r="F79" s="123"/>
      <c r="G79" s="65"/>
    </row>
    <row r="80" spans="1:7" ht="12" customHeight="1">
      <c r="A80" s="68"/>
      <c r="B80" s="124" t="s">
        <v>83</v>
      </c>
      <c r="C80" s="125" t="s">
        <v>101</v>
      </c>
      <c r="D80" s="126" t="s">
        <v>102</v>
      </c>
      <c r="E80" s="123"/>
      <c r="F80" s="123"/>
      <c r="G80" s="65"/>
    </row>
    <row r="81" spans="1:7" ht="12" customHeight="1">
      <c r="A81" s="68"/>
      <c r="B81" s="127" t="s">
        <v>103</v>
      </c>
      <c r="C81" s="128">
        <f>G30</f>
        <v>1780000</v>
      </c>
      <c r="D81" s="129">
        <f>(C81/C87)</f>
        <v>0.53046311068634322</v>
      </c>
      <c r="E81" s="123"/>
      <c r="F81" s="123"/>
      <c r="G81" s="65"/>
    </row>
    <row r="82" spans="1:7" ht="12" customHeight="1">
      <c r="A82" s="68"/>
      <c r="B82" s="127" t="s">
        <v>104</v>
      </c>
      <c r="C82" s="128">
        <f>G35</f>
        <v>0</v>
      </c>
      <c r="D82" s="129">
        <v>0</v>
      </c>
      <c r="E82" s="123"/>
      <c r="F82" s="123"/>
      <c r="G82" s="65"/>
    </row>
    <row r="83" spans="1:7" ht="12" customHeight="1">
      <c r="A83" s="68"/>
      <c r="B83" s="127" t="s">
        <v>105</v>
      </c>
      <c r="C83" s="128">
        <f>G40</f>
        <v>80000</v>
      </c>
      <c r="D83" s="129">
        <f>(C83/C87)</f>
        <v>2.3841038682532283E-2</v>
      </c>
      <c r="E83" s="123"/>
      <c r="F83" s="123"/>
      <c r="G83" s="65"/>
    </row>
    <row r="84" spans="1:7" ht="12" customHeight="1">
      <c r="A84" s="68"/>
      <c r="B84" s="127" t="s">
        <v>59</v>
      </c>
      <c r="C84" s="128">
        <f>G57</f>
        <v>1235770</v>
      </c>
      <c r="D84" s="129">
        <f>(C84/C87)</f>
        <v>0.36827550465891146</v>
      </c>
      <c r="E84" s="123"/>
      <c r="F84" s="123"/>
      <c r="G84" s="65"/>
    </row>
    <row r="85" spans="1:7" ht="12" customHeight="1">
      <c r="A85" s="68"/>
      <c r="B85" s="127" t="s">
        <v>106</v>
      </c>
      <c r="C85" s="130">
        <f>G62</f>
        <v>100000</v>
      </c>
      <c r="D85" s="129">
        <f>(C85/C87)</f>
        <v>2.9801298353165352E-2</v>
      </c>
      <c r="E85" s="131"/>
      <c r="F85" s="131"/>
      <c r="G85" s="65"/>
    </row>
    <row r="86" spans="1:7" ht="12" customHeight="1">
      <c r="A86" s="68"/>
      <c r="B86" s="127" t="s">
        <v>107</v>
      </c>
      <c r="C86" s="130">
        <f>G65</f>
        <v>159788.5</v>
      </c>
      <c r="D86" s="129">
        <f>(C86/C87)</f>
        <v>4.7619047619047616E-2</v>
      </c>
      <c r="E86" s="131"/>
      <c r="F86" s="131"/>
      <c r="G86" s="65"/>
    </row>
    <row r="87" spans="1:7" ht="12.75" customHeight="1" thickBot="1">
      <c r="A87" s="68"/>
      <c r="B87" s="132" t="s">
        <v>108</v>
      </c>
      <c r="C87" s="133">
        <f>SUM(C81:C86)</f>
        <v>3355558.5</v>
      </c>
      <c r="D87" s="134">
        <f>SUM(D81:D86)</f>
        <v>1</v>
      </c>
      <c r="E87" s="131"/>
      <c r="F87" s="131"/>
      <c r="G87" s="65"/>
    </row>
    <row r="88" spans="1:7" ht="12" customHeight="1">
      <c r="A88" s="68"/>
      <c r="B88" s="135"/>
      <c r="C88" s="136"/>
      <c r="D88" s="136"/>
      <c r="E88" s="136"/>
      <c r="F88" s="136"/>
      <c r="G88" s="65"/>
    </row>
    <row r="89" spans="1:7" ht="12.75" customHeight="1">
      <c r="A89" s="68"/>
      <c r="B89" s="137"/>
      <c r="C89" s="136"/>
      <c r="D89" s="136"/>
      <c r="E89" s="136"/>
      <c r="F89" s="136"/>
      <c r="G89" s="65"/>
    </row>
    <row r="90" spans="1:7" ht="12" customHeight="1" thickBot="1">
      <c r="A90" s="64"/>
      <c r="B90" s="138"/>
      <c r="C90" s="139" t="s">
        <v>109</v>
      </c>
      <c r="D90" s="140"/>
      <c r="E90" s="141"/>
      <c r="F90" s="142"/>
      <c r="G90" s="65"/>
    </row>
    <row r="91" spans="1:7" ht="12" customHeight="1">
      <c r="A91" s="68"/>
      <c r="B91" s="143" t="s">
        <v>110</v>
      </c>
      <c r="C91" s="144">
        <v>8000</v>
      </c>
      <c r="D91" s="144">
        <v>450</v>
      </c>
      <c r="E91" s="145">
        <v>7200</v>
      </c>
      <c r="F91" s="146"/>
      <c r="G91" s="66"/>
    </row>
    <row r="92" spans="1:7" ht="12.75" customHeight="1" thickBot="1">
      <c r="A92" s="68"/>
      <c r="B92" s="132" t="s">
        <v>111</v>
      </c>
      <c r="C92" s="133">
        <f>(G66/C91)</f>
        <v>419.44481250000001</v>
      </c>
      <c r="D92" s="133">
        <f>(G66/D91)</f>
        <v>7456.7966666666671</v>
      </c>
      <c r="E92" s="147">
        <f>(G66/E91)</f>
        <v>466.04979166666669</v>
      </c>
      <c r="F92" s="146"/>
      <c r="G92" s="66"/>
    </row>
    <row r="93" spans="1:7" ht="15.6" customHeight="1">
      <c r="A93" s="68"/>
      <c r="B93" s="148" t="s">
        <v>112</v>
      </c>
      <c r="C93" s="149"/>
      <c r="D93" s="149"/>
      <c r="E93" s="149"/>
      <c r="F93" s="149"/>
      <c r="G93" s="67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2023-04-04T20:02:25Z</dcterms:modified>
  <cp:category/>
  <cp:contentStatus/>
</cp:coreProperties>
</file>