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CILANTRO" sheetId="1" r:id="rId1"/>
  </sheets>
  <calcPr calcId="152511"/>
</workbook>
</file>

<file path=xl/calcChain.xml><?xml version="1.0" encoding="utf-8"?>
<calcChain xmlns="http://schemas.openxmlformats.org/spreadsheetml/2006/main">
  <c r="G41" i="1" l="1"/>
  <c r="G28" i="1"/>
  <c r="F23" i="1"/>
  <c r="F24" i="1"/>
  <c r="F25" i="1"/>
  <c r="F26" i="1"/>
  <c r="F27" i="1"/>
  <c r="F22" i="1"/>
  <c r="G12" i="1" l="1"/>
  <c r="G33" i="1" l="1"/>
  <c r="G32" i="1"/>
  <c r="G34" i="1" s="1"/>
  <c r="G46" i="1" l="1"/>
  <c r="G47" i="1"/>
  <c r="G48" i="1"/>
  <c r="G49" i="1"/>
  <c r="G50" i="1"/>
  <c r="G51" i="1"/>
  <c r="G52" i="1"/>
  <c r="G53" i="1"/>
  <c r="G45" i="1"/>
  <c r="G22" i="1"/>
  <c r="G23" i="1"/>
  <c r="G24" i="1"/>
  <c r="G25" i="1"/>
  <c r="C79" i="1" l="1"/>
  <c r="G59" i="1"/>
  <c r="C82" i="1" s="1"/>
  <c r="G40" i="1"/>
  <c r="G39" i="1"/>
  <c r="G38" i="1"/>
  <c r="G27" i="1"/>
  <c r="G26" i="1"/>
  <c r="G21" i="1"/>
  <c r="G64" i="1"/>
  <c r="C78" i="1" l="1"/>
  <c r="G54" i="1"/>
  <c r="C81" i="1" s="1"/>
  <c r="C80" i="1"/>
  <c r="G61" i="1" l="1"/>
  <c r="G62" i="1" s="1"/>
  <c r="G63" i="1" l="1"/>
  <c r="D89" i="1" s="1"/>
  <c r="C83" i="1"/>
  <c r="E89" i="1" l="1"/>
  <c r="C84" i="1"/>
  <c r="C89" i="1"/>
  <c r="G65" i="1"/>
  <c r="D79" i="1" l="1"/>
  <c r="D82" i="1"/>
  <c r="D78" i="1"/>
  <c r="D80" i="1"/>
  <c r="D81" i="1"/>
  <c r="D83" i="1"/>
  <c r="D84" i="1" l="1"/>
</calcChain>
</file>

<file path=xl/sharedStrings.xml><?xml version="1.0" encoding="utf-8"?>
<sst xmlns="http://schemas.openxmlformats.org/spreadsheetml/2006/main" count="156" uniqueCount="109">
  <si>
    <t>RUBRO O CULTIVO</t>
  </si>
  <si>
    <t>CILANTRO</t>
  </si>
  <si>
    <t>RENDIMIENTO (Atados/Há.)</t>
  </si>
  <si>
    <t>VARIEDAD</t>
  </si>
  <si>
    <t>MOGGIANO</t>
  </si>
  <si>
    <t>FECHA ESTIMADA  PRECIO VENTA</t>
  </si>
  <si>
    <t>ENE-DIC</t>
  </si>
  <si>
    <t>NIVEL TECNOLÓGICO</t>
  </si>
  <si>
    <t>MEDIA</t>
  </si>
  <si>
    <t>PRECIO ESPERADO ($/Atado)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</si>
  <si>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</si>
  <si>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</si>
  <si>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</si>
  <si>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</si>
  <si>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</si>
  <si>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</si>
  <si>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</si>
  <si>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</si>
  <si>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</si>
  <si>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</si>
  <si>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</si>
  <si>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</si>
  <si>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</si>
  <si>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</si>
  <si>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</si>
  <si>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</si>
  <si>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</si>
  <si>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</si>
  <si>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</si>
  <si>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</si>
  <si>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</si>
  <si>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</si>
  <si>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</si>
  <si>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>Agosto</t>
  </si>
  <si>
    <t>Paleo de Acequia</t>
  </si>
  <si>
    <t>Septiembre</t>
  </si>
  <si>
    <t>Siembra</t>
  </si>
  <si>
    <t>Sept-Oct/Nov</t>
  </si>
  <si>
    <t>Riego</t>
  </si>
  <si>
    <t>Octubre/Nov</t>
  </si>
  <si>
    <t>Aplicación agroquímicos</t>
  </si>
  <si>
    <t>Sept-Octubre</t>
  </si>
  <si>
    <t>Pica</t>
  </si>
  <si>
    <t>Sept-Noviembre</t>
  </si>
  <si>
    <t>Corte y Amarre</t>
  </si>
  <si>
    <t>Octubre/Diciembre</t>
  </si>
  <si>
    <t>Subtotal Jornadas Hombre</t>
  </si>
  <si>
    <t>JORNADAS ANIMAL</t>
  </si>
  <si>
    <t>Corta Tablones</t>
  </si>
  <si>
    <t>JA</t>
  </si>
  <si>
    <t>Trazado Acequia</t>
  </si>
  <si>
    <t>Subtotal Jornadas Animal</t>
  </si>
  <si>
    <t>MAQUINARIA</t>
  </si>
  <si>
    <t>Aradura</t>
  </si>
  <si>
    <t>JM</t>
  </si>
  <si>
    <t>Rastraje</t>
  </si>
  <si>
    <t xml:space="preserve">JM 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</si>
  <si>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</si>
  <si>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</si>
  <si>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</si>
  <si>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</si>
  <si>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</si>
  <si>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</si>
  <si>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</si>
  <si>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</si>
  <si>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Cal Agricola</t>
  </si>
  <si>
    <t>Julio</t>
  </si>
  <si>
    <t>Superfosfato triple</t>
  </si>
  <si>
    <t>Agosto/Sept</t>
  </si>
  <si>
    <t>Urea</t>
  </si>
  <si>
    <t>Zero 5 EC</t>
  </si>
  <si>
    <t>lt</t>
  </si>
  <si>
    <t xml:space="preserve">Centhurion Super </t>
  </si>
  <si>
    <t>Lt</t>
  </si>
  <si>
    <t>Phyton</t>
  </si>
  <si>
    <t>Troya</t>
  </si>
  <si>
    <t>Gamela (cosecha)</t>
  </si>
  <si>
    <t xml:space="preserve">Un </t>
  </si>
  <si>
    <t>marzo/septiembre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</si>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</sst>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2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5" fontId="1" fillId="2" borderId="22" xfId="0" applyNumberFormat="1" applyFont="1" applyFill="1" applyBorder="1" applyAlignment="1">
      <alignment vertical="center"/>
    </xf>
    <xf numFmtId="165" fontId="15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6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6" fontId="15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49" fontId="17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40" zoomScaleNormal="140" workbookViewId="0">
      <selection activeCell="L52" sqref="L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60000</v>
      </c>
    </row>
    <row r="10" spans="1:7" ht="18.75" customHeight="1" x14ac:dyDescent="0.25">
      <c r="A10" s="5"/>
      <c r="B10" s="10" t="s">
        <v>3</v>
      </c>
      <c r="C10" s="97" t="s">
        <v>4</v>
      </c>
      <c r="D10" s="11"/>
      <c r="E10" s="143" t="s">
        <v>5</v>
      </c>
      <c r="F10" s="144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3" t="s">
        <v>9</v>
      </c>
      <c r="F11" s="144"/>
      <c r="G11" s="99">
        <v>300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18000000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6</v>
      </c>
    </row>
    <row r="15" spans="1:7" ht="25.5" customHeight="1" x14ac:dyDescent="0.25">
      <c r="A15" s="5"/>
      <c r="B15" s="10" t="s">
        <v>20</v>
      </c>
      <c r="C15" s="98">
        <v>44986</v>
      </c>
      <c r="D15" s="11"/>
      <c r="E15" s="147" t="s">
        <v>21</v>
      </c>
      <c r="F15" s="148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</v>
      </c>
      <c r="E21" s="31" t="s">
        <v>33</v>
      </c>
      <c r="F21" s="17">
        <v>18000</v>
      </c>
      <c r="G21" s="17">
        <f>(D21*F21)</f>
        <v>18000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6</v>
      </c>
      <c r="E22" s="31" t="s">
        <v>35</v>
      </c>
      <c r="F22" s="17">
        <f>F21</f>
        <v>18000</v>
      </c>
      <c r="G22" s="17">
        <f t="shared" ref="G22:G25" si="0">(D22*F22)</f>
        <v>108000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12</v>
      </c>
      <c r="E23" s="31" t="s">
        <v>37</v>
      </c>
      <c r="F23" s="17">
        <f t="shared" ref="F23:F27" si="1">F22</f>
        <v>18000</v>
      </c>
      <c r="G23" s="17">
        <f t="shared" si="0"/>
        <v>216000</v>
      </c>
    </row>
    <row r="24" spans="1:7" ht="12.75" customHeight="1" x14ac:dyDescent="0.25">
      <c r="A24" s="23"/>
      <c r="B24" s="12" t="s">
        <v>38</v>
      </c>
      <c r="C24" s="31" t="s">
        <v>32</v>
      </c>
      <c r="D24" s="32">
        <v>6</v>
      </c>
      <c r="E24" s="31" t="s">
        <v>39</v>
      </c>
      <c r="F24" s="17">
        <f t="shared" si="1"/>
        <v>18000</v>
      </c>
      <c r="G24" s="17">
        <f t="shared" si="0"/>
        <v>108000</v>
      </c>
    </row>
    <row r="25" spans="1:7" ht="12.75" customHeight="1" x14ac:dyDescent="0.25">
      <c r="A25" s="23"/>
      <c r="B25" s="12" t="s">
        <v>40</v>
      </c>
      <c r="C25" s="31" t="s">
        <v>32</v>
      </c>
      <c r="D25" s="32">
        <v>8</v>
      </c>
      <c r="E25" s="31" t="s">
        <v>41</v>
      </c>
      <c r="F25" s="17">
        <f t="shared" si="1"/>
        <v>18000</v>
      </c>
      <c r="G25" s="17">
        <f t="shared" si="0"/>
        <v>144000</v>
      </c>
    </row>
    <row r="26" spans="1:7" ht="14.25" customHeight="1" x14ac:dyDescent="0.25">
      <c r="A26" s="23"/>
      <c r="B26" s="12" t="s">
        <v>42</v>
      </c>
      <c r="C26" s="31" t="s">
        <v>32</v>
      </c>
      <c r="D26" s="32">
        <v>4</v>
      </c>
      <c r="E26" s="31" t="s">
        <v>43</v>
      </c>
      <c r="F26" s="17">
        <f t="shared" si="1"/>
        <v>18000</v>
      </c>
      <c r="G26" s="17">
        <f>(D26*F26)</f>
        <v>72000</v>
      </c>
    </row>
    <row r="27" spans="1:7" ht="12.75" customHeight="1" x14ac:dyDescent="0.25">
      <c r="A27" s="23"/>
      <c r="B27" s="12" t="s">
        <v>44</v>
      </c>
      <c r="C27" s="31" t="s">
        <v>32</v>
      </c>
      <c r="D27" s="32">
        <v>70</v>
      </c>
      <c r="E27" s="31" t="s">
        <v>45</v>
      </c>
      <c r="F27" s="17">
        <f t="shared" si="1"/>
        <v>18000</v>
      </c>
      <c r="G27" s="17">
        <f>(D27*F27)</f>
        <v>1260000</v>
      </c>
    </row>
    <row r="28" spans="1:7" ht="12.75" customHeight="1" x14ac:dyDescent="0.25">
      <c r="A28" s="23"/>
      <c r="B28" s="33" t="s">
        <v>46</v>
      </c>
      <c r="C28" s="34"/>
      <c r="D28" s="34"/>
      <c r="E28" s="34"/>
      <c r="F28" s="35"/>
      <c r="G28" s="36">
        <f>SUM(G21:G27)</f>
        <v>1926000</v>
      </c>
    </row>
    <row r="29" spans="1:7" ht="12" customHeight="1" x14ac:dyDescent="0.25">
      <c r="A29" s="2"/>
      <c r="B29" s="24"/>
      <c r="C29" s="26"/>
      <c r="D29" s="26"/>
      <c r="E29" s="26"/>
      <c r="F29" s="37"/>
      <c r="G29" s="37"/>
    </row>
    <row r="30" spans="1:7" ht="12" customHeight="1" x14ac:dyDescent="0.25">
      <c r="A30" s="5"/>
      <c r="B30" s="38" t="s">
        <v>47</v>
      </c>
      <c r="C30" s="39"/>
      <c r="D30" s="40"/>
      <c r="E30" s="40"/>
      <c r="F30" s="41"/>
      <c r="G30" s="41"/>
    </row>
    <row r="31" spans="1:7" ht="24" customHeight="1" x14ac:dyDescent="0.25">
      <c r="A31" s="5"/>
      <c r="B31" s="103" t="s">
        <v>25</v>
      </c>
      <c r="C31" s="104" t="s">
        <v>26</v>
      </c>
      <c r="D31" s="104" t="s">
        <v>27</v>
      </c>
      <c r="E31" s="103" t="s">
        <v>28</v>
      </c>
      <c r="F31" s="104" t="s">
        <v>29</v>
      </c>
      <c r="G31" s="103" t="s">
        <v>30</v>
      </c>
    </row>
    <row r="32" spans="1:7" ht="12" customHeight="1" x14ac:dyDescent="0.25">
      <c r="A32" s="71"/>
      <c r="B32" s="109" t="s">
        <v>48</v>
      </c>
      <c r="C32" s="110" t="s">
        <v>49</v>
      </c>
      <c r="D32" s="110">
        <v>2</v>
      </c>
      <c r="E32" s="110" t="s">
        <v>35</v>
      </c>
      <c r="F32" s="111">
        <v>35000</v>
      </c>
      <c r="G32" s="111">
        <f>(D32*F32)</f>
        <v>70000</v>
      </c>
    </row>
    <row r="33" spans="1:11" ht="12" customHeight="1" x14ac:dyDescent="0.25">
      <c r="A33" s="71"/>
      <c r="B33" s="109" t="s">
        <v>50</v>
      </c>
      <c r="C33" s="110" t="s">
        <v>49</v>
      </c>
      <c r="D33" s="110">
        <v>0.5</v>
      </c>
      <c r="E33" s="110" t="s">
        <v>35</v>
      </c>
      <c r="F33" s="111">
        <v>20000</v>
      </c>
      <c r="G33" s="111">
        <f>(D33*F33)</f>
        <v>10000</v>
      </c>
    </row>
    <row r="34" spans="1:11" ht="12" customHeight="1" x14ac:dyDescent="0.25">
      <c r="A34" s="5"/>
      <c r="B34" s="105" t="s">
        <v>51</v>
      </c>
      <c r="C34" s="106"/>
      <c r="D34" s="106"/>
      <c r="E34" s="106"/>
      <c r="F34" s="107"/>
      <c r="G34" s="108">
        <f>SUM(G32:G33)</f>
        <v>80000</v>
      </c>
    </row>
    <row r="35" spans="1:11" ht="12" customHeight="1" x14ac:dyDescent="0.25">
      <c r="A35" s="2"/>
      <c r="B35" s="42"/>
      <c r="C35" s="43"/>
      <c r="D35" s="43"/>
      <c r="E35" s="43"/>
      <c r="F35" s="44"/>
      <c r="G35" s="44"/>
    </row>
    <row r="36" spans="1:11" ht="12" customHeight="1" x14ac:dyDescent="0.25">
      <c r="A36" s="5"/>
      <c r="B36" s="38" t="s">
        <v>52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45" t="s">
        <v>25</v>
      </c>
      <c r="C37" s="45" t="s">
        <v>26</v>
      </c>
      <c r="D37" s="45" t="s">
        <v>27</v>
      </c>
      <c r="E37" s="45" t="s">
        <v>28</v>
      </c>
      <c r="F37" s="46" t="s">
        <v>29</v>
      </c>
      <c r="G37" s="45" t="s">
        <v>30</v>
      </c>
    </row>
    <row r="38" spans="1:11" ht="12.75" customHeight="1" x14ac:dyDescent="0.25">
      <c r="A38" s="23"/>
      <c r="B38" s="12" t="s">
        <v>53</v>
      </c>
      <c r="C38" s="31" t="s">
        <v>54</v>
      </c>
      <c r="D38" s="32">
        <v>0.125</v>
      </c>
      <c r="E38" s="31" t="s">
        <v>33</v>
      </c>
      <c r="F38" s="17">
        <v>400000</v>
      </c>
      <c r="G38" s="17">
        <f t="shared" ref="G38:G40" si="2">(D38*F38)</f>
        <v>50000</v>
      </c>
    </row>
    <row r="39" spans="1:11" ht="12.75" customHeight="1" x14ac:dyDescent="0.25">
      <c r="A39" s="23"/>
      <c r="B39" s="12" t="s">
        <v>55</v>
      </c>
      <c r="C39" s="31" t="s">
        <v>56</v>
      </c>
      <c r="D39" s="32">
        <v>0.25</v>
      </c>
      <c r="E39" s="31" t="s">
        <v>33</v>
      </c>
      <c r="F39" s="17">
        <v>280000</v>
      </c>
      <c r="G39" s="17">
        <f t="shared" si="2"/>
        <v>70000</v>
      </c>
    </row>
    <row r="40" spans="1:11" ht="12.75" customHeight="1" x14ac:dyDescent="0.25">
      <c r="A40" s="23"/>
      <c r="B40" s="12" t="s">
        <v>57</v>
      </c>
      <c r="C40" s="31" t="s">
        <v>56</v>
      </c>
      <c r="D40" s="32">
        <v>0.25</v>
      </c>
      <c r="E40" s="31" t="s">
        <v>35</v>
      </c>
      <c r="F40" s="17">
        <v>200000</v>
      </c>
      <c r="G40" s="17">
        <f t="shared" si="2"/>
        <v>50000</v>
      </c>
    </row>
    <row r="41" spans="1:11" ht="12.75" customHeight="1" x14ac:dyDescent="0.25">
      <c r="A41" s="5"/>
      <c r="B41" s="47" t="s">
        <v>58</v>
      </c>
      <c r="C41" s="48"/>
      <c r="D41" s="48"/>
      <c r="E41" s="48"/>
      <c r="F41" s="49"/>
      <c r="G41" s="50">
        <f>SUM(G38:G40)</f>
        <v>170000</v>
      </c>
    </row>
    <row r="42" spans="1:11" ht="12" customHeight="1" x14ac:dyDescent="0.25">
      <c r="A42" s="2"/>
      <c r="B42" s="42"/>
      <c r="C42" s="43"/>
      <c r="D42" s="43"/>
      <c r="E42" s="43"/>
      <c r="F42" s="44"/>
      <c r="G42" s="44"/>
    </row>
    <row r="43" spans="1:11" ht="12" customHeight="1" x14ac:dyDescent="0.25">
      <c r="A43" s="5"/>
      <c r="B43" s="38" t="s">
        <v>59</v>
      </c>
      <c r="C43" s="39"/>
      <c r="D43" s="40"/>
      <c r="E43" s="40"/>
      <c r="F43" s="41"/>
      <c r="G43" s="41"/>
    </row>
    <row r="44" spans="1:11" ht="24" customHeight="1" x14ac:dyDescent="0.25">
      <c r="A44" s="5"/>
      <c r="B44" s="46" t="s">
        <v>60</v>
      </c>
      <c r="C44" s="46" t="s">
        <v>61</v>
      </c>
      <c r="D44" s="46" t="s">
        <v>62</v>
      </c>
      <c r="E44" s="46" t="s">
        <v>28</v>
      </c>
      <c r="F44" s="46" t="s">
        <v>29</v>
      </c>
      <c r="G44" s="46" t="s">
        <v>30</v>
      </c>
      <c r="K44" s="96"/>
    </row>
    <row r="45" spans="1:11" ht="12.75" customHeight="1" x14ac:dyDescent="0.25">
      <c r="A45" s="23"/>
      <c r="B45" s="100" t="s">
        <v>63</v>
      </c>
      <c r="C45" s="101" t="s">
        <v>64</v>
      </c>
      <c r="D45" s="102">
        <v>50</v>
      </c>
      <c r="E45" s="101" t="s">
        <v>33</v>
      </c>
      <c r="F45" s="102">
        <v>21300</v>
      </c>
      <c r="G45" s="53">
        <f>(D45*F45)</f>
        <v>1065000</v>
      </c>
      <c r="K45" s="96"/>
    </row>
    <row r="46" spans="1:11" ht="12.75" customHeight="1" x14ac:dyDescent="0.25">
      <c r="A46" s="23"/>
      <c r="B46" s="15" t="s">
        <v>65</v>
      </c>
      <c r="C46" s="51" t="s">
        <v>64</v>
      </c>
      <c r="D46" s="52">
        <v>1000</v>
      </c>
      <c r="E46" s="51" t="s">
        <v>66</v>
      </c>
      <c r="F46" s="53">
        <v>114.8</v>
      </c>
      <c r="G46" s="53">
        <f t="shared" ref="G46:G53" si="3">(D46*F46)</f>
        <v>114800</v>
      </c>
    </row>
    <row r="47" spans="1:11" ht="12.75" customHeight="1" x14ac:dyDescent="0.25">
      <c r="A47" s="23"/>
      <c r="B47" s="15" t="s">
        <v>67</v>
      </c>
      <c r="C47" s="54" t="s">
        <v>64</v>
      </c>
      <c r="D47" s="16">
        <v>280</v>
      </c>
      <c r="E47" s="54" t="s">
        <v>68</v>
      </c>
      <c r="F47" s="53">
        <v>1324</v>
      </c>
      <c r="G47" s="53">
        <f t="shared" si="3"/>
        <v>370720</v>
      </c>
    </row>
    <row r="48" spans="1:11" ht="12.75" customHeight="1" x14ac:dyDescent="0.25">
      <c r="A48" s="23"/>
      <c r="B48" s="15" t="s">
        <v>69</v>
      </c>
      <c r="C48" s="51" t="s">
        <v>64</v>
      </c>
      <c r="D48" s="52">
        <v>200</v>
      </c>
      <c r="E48" s="51" t="s">
        <v>33</v>
      </c>
      <c r="F48" s="53">
        <v>1000</v>
      </c>
      <c r="G48" s="53">
        <f t="shared" si="3"/>
        <v>200000</v>
      </c>
    </row>
    <row r="49" spans="1:7" ht="12.75" customHeight="1" x14ac:dyDescent="0.25">
      <c r="A49" s="23"/>
      <c r="B49" s="15" t="s">
        <v>70</v>
      </c>
      <c r="C49" s="51" t="s">
        <v>71</v>
      </c>
      <c r="D49" s="52">
        <v>2</v>
      </c>
      <c r="E49" s="51" t="s">
        <v>33</v>
      </c>
      <c r="F49" s="53">
        <v>30280</v>
      </c>
      <c r="G49" s="53">
        <f t="shared" si="3"/>
        <v>60560</v>
      </c>
    </row>
    <row r="50" spans="1:7" ht="12.75" customHeight="1" x14ac:dyDescent="0.25">
      <c r="A50" s="23"/>
      <c r="B50" s="15" t="s">
        <v>72</v>
      </c>
      <c r="C50" s="54" t="s">
        <v>73</v>
      </c>
      <c r="D50" s="16">
        <v>1</v>
      </c>
      <c r="E50" s="54" t="s">
        <v>33</v>
      </c>
      <c r="F50" s="53">
        <v>34890</v>
      </c>
      <c r="G50" s="53">
        <f t="shared" si="3"/>
        <v>34890</v>
      </c>
    </row>
    <row r="51" spans="1:7" ht="12.75" customHeight="1" x14ac:dyDescent="0.25">
      <c r="A51" s="23"/>
      <c r="B51" s="15" t="s">
        <v>74</v>
      </c>
      <c r="C51" s="51" t="s">
        <v>73</v>
      </c>
      <c r="D51" s="52">
        <v>1</v>
      </c>
      <c r="E51" s="51" t="s">
        <v>33</v>
      </c>
      <c r="F51" s="53">
        <v>66140</v>
      </c>
      <c r="G51" s="53">
        <f t="shared" si="3"/>
        <v>66140</v>
      </c>
    </row>
    <row r="52" spans="1:7" ht="12.75" customHeight="1" x14ac:dyDescent="0.25">
      <c r="A52" s="23"/>
      <c r="B52" s="15" t="s">
        <v>75</v>
      </c>
      <c r="C52" s="51" t="s">
        <v>73</v>
      </c>
      <c r="D52" s="52">
        <v>1</v>
      </c>
      <c r="E52" s="51" t="s">
        <v>33</v>
      </c>
      <c r="F52" s="53">
        <v>19560</v>
      </c>
      <c r="G52" s="53">
        <f t="shared" si="3"/>
        <v>19560</v>
      </c>
    </row>
    <row r="53" spans="1:7" ht="12.75" customHeight="1" x14ac:dyDescent="0.25">
      <c r="A53" s="23"/>
      <c r="B53" s="15" t="s">
        <v>76</v>
      </c>
      <c r="C53" s="54" t="s">
        <v>77</v>
      </c>
      <c r="D53" s="16">
        <v>6</v>
      </c>
      <c r="E53" s="54" t="s">
        <v>78</v>
      </c>
      <c r="F53" s="53">
        <v>6000</v>
      </c>
      <c r="G53" s="53">
        <f t="shared" si="3"/>
        <v>36000</v>
      </c>
    </row>
    <row r="54" spans="1:7" ht="13.5" customHeight="1" x14ac:dyDescent="0.25">
      <c r="A54" s="5"/>
      <c r="B54" s="55" t="s">
        <v>79</v>
      </c>
      <c r="C54" s="56"/>
      <c r="D54" s="56"/>
      <c r="E54" s="56"/>
      <c r="F54" s="57"/>
      <c r="G54" s="58">
        <f>SUM(G45:G53)</f>
        <v>1967670</v>
      </c>
    </row>
    <row r="55" spans="1:7" ht="12" customHeight="1" x14ac:dyDescent="0.25">
      <c r="A55" s="2"/>
      <c r="B55" s="42"/>
      <c r="C55" s="43"/>
      <c r="D55" s="43"/>
      <c r="E55" s="59"/>
      <c r="F55" s="44"/>
      <c r="G55" s="44"/>
    </row>
    <row r="56" spans="1:7" ht="12" customHeight="1" x14ac:dyDescent="0.25">
      <c r="A56" s="5"/>
      <c r="B56" s="38" t="s">
        <v>80</v>
      </c>
      <c r="C56" s="39"/>
      <c r="D56" s="40"/>
      <c r="E56" s="40"/>
      <c r="F56" s="41"/>
      <c r="G56" s="41"/>
    </row>
    <row r="57" spans="1:7" ht="24" customHeight="1" x14ac:dyDescent="0.25">
      <c r="A57" s="5"/>
      <c r="B57" s="45" t="s">
        <v>81</v>
      </c>
      <c r="C57" s="46" t="s">
        <v>61</v>
      </c>
      <c r="D57" s="46" t="s">
        <v>62</v>
      </c>
      <c r="E57" s="45" t="s">
        <v>28</v>
      </c>
      <c r="F57" s="46" t="s">
        <v>29</v>
      </c>
      <c r="G57" s="45" t="s">
        <v>30</v>
      </c>
    </row>
    <row r="58" spans="1:7" ht="12.75" customHeight="1" x14ac:dyDescent="0.25">
      <c r="A58" s="23"/>
      <c r="B58" s="12"/>
      <c r="C58" s="51"/>
      <c r="D58" s="53"/>
      <c r="E58" s="31"/>
      <c r="F58" s="60"/>
      <c r="G58" s="53"/>
    </row>
    <row r="59" spans="1:7" ht="13.5" customHeight="1" x14ac:dyDescent="0.25">
      <c r="A59" s="5"/>
      <c r="B59" s="61" t="s">
        <v>82</v>
      </c>
      <c r="C59" s="62"/>
      <c r="D59" s="62"/>
      <c r="E59" s="62"/>
      <c r="F59" s="63"/>
      <c r="G59" s="64">
        <f>SUM(G58)</f>
        <v>0</v>
      </c>
    </row>
    <row r="60" spans="1:7" ht="12" customHeight="1" x14ac:dyDescent="0.25">
      <c r="A60" s="2"/>
      <c r="B60" s="74"/>
      <c r="C60" s="74"/>
      <c r="D60" s="74"/>
      <c r="E60" s="74"/>
      <c r="F60" s="75"/>
      <c r="G60" s="75"/>
    </row>
    <row r="61" spans="1:7" ht="12" customHeight="1" x14ac:dyDescent="0.25">
      <c r="A61" s="71"/>
      <c r="B61" s="76" t="s">
        <v>83</v>
      </c>
      <c r="C61" s="77"/>
      <c r="D61" s="77"/>
      <c r="E61" s="77"/>
      <c r="F61" s="77"/>
      <c r="G61" s="78">
        <f>G28+G34+G41+G54+G59</f>
        <v>4143670</v>
      </c>
    </row>
    <row r="62" spans="1:7" ht="12" customHeight="1" x14ac:dyDescent="0.25">
      <c r="A62" s="71"/>
      <c r="B62" s="79" t="s">
        <v>84</v>
      </c>
      <c r="C62" s="66"/>
      <c r="D62" s="66"/>
      <c r="E62" s="66"/>
      <c r="F62" s="66"/>
      <c r="G62" s="80">
        <f>G61*0.05</f>
        <v>207183.5</v>
      </c>
    </row>
    <row r="63" spans="1:7" ht="12" customHeight="1" x14ac:dyDescent="0.25">
      <c r="A63" s="71"/>
      <c r="B63" s="81" t="s">
        <v>85</v>
      </c>
      <c r="C63" s="65"/>
      <c r="D63" s="65"/>
      <c r="E63" s="65"/>
      <c r="F63" s="65"/>
      <c r="G63" s="82">
        <f>G62+G61</f>
        <v>4350853.5</v>
      </c>
    </row>
    <row r="64" spans="1:7" ht="12" customHeight="1" x14ac:dyDescent="0.25">
      <c r="A64" s="71"/>
      <c r="B64" s="79" t="s">
        <v>86</v>
      </c>
      <c r="C64" s="66"/>
      <c r="D64" s="66"/>
      <c r="E64" s="66"/>
      <c r="F64" s="66"/>
      <c r="G64" s="80">
        <f>G12</f>
        <v>18000000</v>
      </c>
    </row>
    <row r="65" spans="1:8" ht="12" customHeight="1" x14ac:dyDescent="0.25">
      <c r="A65" s="71"/>
      <c r="B65" s="83" t="s">
        <v>87</v>
      </c>
      <c r="C65" s="84"/>
      <c r="D65" s="84"/>
      <c r="E65" s="84"/>
      <c r="F65" s="84"/>
      <c r="G65" s="85">
        <f>G64-G63</f>
        <v>13649146.5</v>
      </c>
    </row>
    <row r="66" spans="1:8" ht="12" customHeight="1" x14ac:dyDescent="0.25">
      <c r="A66" s="71"/>
      <c r="B66" s="72" t="s">
        <v>88</v>
      </c>
      <c r="C66" s="73"/>
      <c r="D66" s="73"/>
      <c r="E66" s="73"/>
      <c r="F66" s="73"/>
      <c r="G66" s="68"/>
    </row>
    <row r="67" spans="1:8" ht="12.75" customHeight="1" thickBot="1" x14ac:dyDescent="0.3">
      <c r="A67" s="71"/>
      <c r="B67" s="86"/>
      <c r="C67" s="73"/>
      <c r="D67" s="73"/>
      <c r="E67" s="73"/>
      <c r="F67" s="73"/>
      <c r="G67" s="68"/>
    </row>
    <row r="68" spans="1:8" ht="12" customHeight="1" x14ac:dyDescent="0.25">
      <c r="A68" s="71"/>
      <c r="B68" s="88" t="s">
        <v>89</v>
      </c>
      <c r="C68" s="89"/>
      <c r="D68" s="89"/>
      <c r="E68" s="89"/>
      <c r="F68" s="90"/>
      <c r="G68" s="68"/>
    </row>
    <row r="69" spans="1:8" ht="12" customHeight="1" x14ac:dyDescent="0.25">
      <c r="A69" s="71"/>
      <c r="B69" s="91" t="s">
        <v>90</v>
      </c>
      <c r="C69" s="70"/>
      <c r="D69" s="70"/>
      <c r="E69" s="70"/>
      <c r="F69" s="92"/>
      <c r="G69" s="68"/>
    </row>
    <row r="70" spans="1:8" ht="12" customHeight="1" x14ac:dyDescent="0.25">
      <c r="A70" s="71"/>
      <c r="B70" s="91" t="s">
        <v>91</v>
      </c>
      <c r="C70" s="70"/>
      <c r="D70" s="70"/>
      <c r="E70" s="70"/>
      <c r="F70" s="92"/>
      <c r="G70" s="68"/>
    </row>
    <row r="71" spans="1:8" ht="12" customHeight="1" x14ac:dyDescent="0.25">
      <c r="A71" s="71"/>
      <c r="B71" s="91" t="s">
        <v>92</v>
      </c>
      <c r="C71" s="70"/>
      <c r="D71" s="70"/>
      <c r="E71" s="70"/>
      <c r="F71" s="92"/>
      <c r="G71" s="68"/>
    </row>
    <row r="72" spans="1:8" ht="12" customHeight="1" x14ac:dyDescent="0.25">
      <c r="A72" s="71"/>
      <c r="B72" s="91" t="s">
        <v>93</v>
      </c>
      <c r="C72" s="70"/>
      <c r="D72" s="70"/>
      <c r="E72" s="70"/>
      <c r="F72" s="92"/>
      <c r="G72" s="68"/>
    </row>
    <row r="73" spans="1:8" ht="12" customHeight="1" x14ac:dyDescent="0.25">
      <c r="A73" s="71"/>
      <c r="B73" s="91" t="s">
        <v>94</v>
      </c>
      <c r="C73" s="70"/>
      <c r="D73" s="70"/>
      <c r="E73" s="70"/>
      <c r="F73" s="92"/>
      <c r="G73" s="68"/>
    </row>
    <row r="74" spans="1:8" ht="12.75" customHeight="1" thickBot="1" x14ac:dyDescent="0.3">
      <c r="A74" s="71"/>
      <c r="B74" s="93" t="s">
        <v>95</v>
      </c>
      <c r="C74" s="94"/>
      <c r="D74" s="94"/>
      <c r="E74" s="94"/>
      <c r="F74" s="95"/>
      <c r="G74" s="68"/>
    </row>
    <row r="75" spans="1:8" ht="12.75" customHeight="1" x14ac:dyDescent="0.25">
      <c r="A75" s="71"/>
      <c r="B75" s="87"/>
      <c r="C75" s="70"/>
      <c r="D75" s="70"/>
      <c r="E75" s="70"/>
      <c r="F75" s="70"/>
      <c r="G75" s="68"/>
    </row>
    <row r="76" spans="1:8" ht="15" customHeight="1" thickBot="1" x14ac:dyDescent="0.3">
      <c r="A76" s="71"/>
      <c r="B76" s="141" t="s">
        <v>96</v>
      </c>
      <c r="C76" s="142"/>
      <c r="D76" s="112"/>
      <c r="E76" s="113"/>
      <c r="F76" s="113"/>
      <c r="G76" s="68"/>
      <c r="H76" s="114"/>
    </row>
    <row r="77" spans="1:8" ht="12" customHeight="1" x14ac:dyDescent="0.25">
      <c r="A77" s="71"/>
      <c r="B77" s="115" t="s">
        <v>81</v>
      </c>
      <c r="C77" s="116" t="s">
        <v>97</v>
      </c>
      <c r="D77" s="117" t="s">
        <v>98</v>
      </c>
      <c r="E77" s="113"/>
      <c r="F77" s="113"/>
      <c r="G77" s="68"/>
      <c r="H77" s="114"/>
    </row>
    <row r="78" spans="1:8" ht="12" customHeight="1" x14ac:dyDescent="0.25">
      <c r="A78" s="71"/>
      <c r="B78" s="118" t="s">
        <v>99</v>
      </c>
      <c r="C78" s="119">
        <f>G28</f>
        <v>1926000</v>
      </c>
      <c r="D78" s="120">
        <f>(C78/C84)</f>
        <v>0.44267176543636783</v>
      </c>
      <c r="E78" s="113"/>
      <c r="F78" s="113"/>
      <c r="G78" s="68"/>
      <c r="H78" s="114"/>
    </row>
    <row r="79" spans="1:8" ht="12" customHeight="1" x14ac:dyDescent="0.25">
      <c r="A79" s="71"/>
      <c r="B79" s="118" t="s">
        <v>100</v>
      </c>
      <c r="C79" s="119">
        <f>G34</f>
        <v>80000</v>
      </c>
      <c r="D79" s="120">
        <f>(C79/C84)</f>
        <v>1.8387196902860555E-2</v>
      </c>
      <c r="E79" s="113"/>
      <c r="F79" s="113"/>
      <c r="G79" s="68"/>
      <c r="H79" s="114"/>
    </row>
    <row r="80" spans="1:8" ht="12" customHeight="1" x14ac:dyDescent="0.25">
      <c r="A80" s="71"/>
      <c r="B80" s="118" t="s">
        <v>101</v>
      </c>
      <c r="C80" s="119">
        <f>G41</f>
        <v>170000</v>
      </c>
      <c r="D80" s="120">
        <f>(C80/C84)</f>
        <v>3.9072793418578673E-2</v>
      </c>
      <c r="E80" s="113"/>
      <c r="F80" s="113"/>
      <c r="G80" s="68"/>
      <c r="H80" s="114"/>
    </row>
    <row r="81" spans="1:8" ht="12" customHeight="1" x14ac:dyDescent="0.25">
      <c r="A81" s="71"/>
      <c r="B81" s="118" t="s">
        <v>60</v>
      </c>
      <c r="C81" s="119">
        <f>G54</f>
        <v>1967670</v>
      </c>
      <c r="D81" s="120">
        <f>(C81/C84)</f>
        <v>0.45224919662314533</v>
      </c>
      <c r="E81" s="113"/>
      <c r="F81" s="113"/>
      <c r="G81" s="68"/>
      <c r="H81" s="114"/>
    </row>
    <row r="82" spans="1:8" ht="12" customHeight="1" x14ac:dyDescent="0.25">
      <c r="A82" s="71"/>
      <c r="B82" s="118" t="s">
        <v>102</v>
      </c>
      <c r="C82" s="121">
        <f>G59</f>
        <v>0</v>
      </c>
      <c r="D82" s="120">
        <f>(C82/C84)</f>
        <v>0</v>
      </c>
      <c r="E82" s="122"/>
      <c r="F82" s="122"/>
      <c r="G82" s="68"/>
      <c r="H82" s="114"/>
    </row>
    <row r="83" spans="1:8" ht="12" customHeight="1" x14ac:dyDescent="0.25">
      <c r="A83" s="71"/>
      <c r="B83" s="118" t="s">
        <v>103</v>
      </c>
      <c r="C83" s="121">
        <f>G62</f>
        <v>207183.5</v>
      </c>
      <c r="D83" s="120">
        <f>(C83/C84)</f>
        <v>4.7619047619047616E-2</v>
      </c>
      <c r="E83" s="122"/>
      <c r="F83" s="122"/>
      <c r="G83" s="68"/>
      <c r="H83" s="114"/>
    </row>
    <row r="84" spans="1:8" ht="12.75" customHeight="1" thickBot="1" x14ac:dyDescent="0.3">
      <c r="A84" s="71"/>
      <c r="B84" s="123" t="s">
        <v>104</v>
      </c>
      <c r="C84" s="124">
        <f>SUM(C78:C83)</f>
        <v>4350853.5</v>
      </c>
      <c r="D84" s="125">
        <f>SUM(D78:D83)</f>
        <v>1</v>
      </c>
      <c r="E84" s="122"/>
      <c r="F84" s="122"/>
      <c r="G84" s="68"/>
      <c r="H84" s="114"/>
    </row>
    <row r="85" spans="1:8" ht="12" customHeight="1" x14ac:dyDescent="0.25">
      <c r="A85" s="71"/>
      <c r="B85" s="126"/>
      <c r="C85" s="127"/>
      <c r="D85" s="127"/>
      <c r="E85" s="127"/>
      <c r="F85" s="127"/>
      <c r="G85" s="68"/>
      <c r="H85" s="114"/>
    </row>
    <row r="86" spans="1:8" ht="12.75" customHeight="1" x14ac:dyDescent="0.25">
      <c r="A86" s="71"/>
      <c r="B86" s="128"/>
      <c r="C86" s="127"/>
      <c r="D86" s="127"/>
      <c r="E86" s="127"/>
      <c r="F86" s="127"/>
      <c r="G86" s="68"/>
      <c r="H86" s="114"/>
    </row>
    <row r="87" spans="1:8" ht="12" customHeight="1" thickBot="1" x14ac:dyDescent="0.3">
      <c r="A87" s="67"/>
      <c r="B87" s="129"/>
      <c r="C87" s="130" t="s">
        <v>105</v>
      </c>
      <c r="D87" s="131"/>
      <c r="E87" s="132"/>
      <c r="F87" s="133"/>
      <c r="G87" s="68"/>
      <c r="H87" s="114"/>
    </row>
    <row r="88" spans="1:8" ht="12" customHeight="1" x14ac:dyDescent="0.25">
      <c r="A88" s="71"/>
      <c r="B88" s="134" t="s">
        <v>106</v>
      </c>
      <c r="C88" s="135">
        <v>50000</v>
      </c>
      <c r="D88" s="135">
        <v>60000</v>
      </c>
      <c r="E88" s="136">
        <v>70000</v>
      </c>
      <c r="F88" s="137"/>
      <c r="G88" s="69"/>
      <c r="H88" s="114"/>
    </row>
    <row r="89" spans="1:8" ht="12.75" customHeight="1" thickBot="1" x14ac:dyDescent="0.3">
      <c r="A89" s="71"/>
      <c r="B89" s="123" t="s">
        <v>107</v>
      </c>
      <c r="C89" s="124">
        <f>(G63/C88)</f>
        <v>87.017070000000004</v>
      </c>
      <c r="D89" s="124">
        <f>(G63/D88)</f>
        <v>72.514224999999996</v>
      </c>
      <c r="E89" s="138">
        <f>(G63/E88)</f>
        <v>62.155050000000003</v>
      </c>
      <c r="F89" s="137"/>
      <c r="G89" s="69"/>
      <c r="H89" s="114"/>
    </row>
    <row r="90" spans="1:8" ht="15.6" customHeight="1" x14ac:dyDescent="0.25">
      <c r="A90" s="71"/>
      <c r="B90" s="139" t="s">
        <v>108</v>
      </c>
      <c r="C90" s="140"/>
      <c r="D90" s="140"/>
      <c r="E90" s="140"/>
      <c r="F90" s="140"/>
      <c r="G90" s="140"/>
      <c r="H90" s="114"/>
    </row>
    <row r="91" spans="1:8" ht="11.25" customHeight="1" x14ac:dyDescent="0.25">
      <c r="B91" s="114"/>
      <c r="C91" s="114"/>
      <c r="D91" s="114"/>
      <c r="E91" s="114"/>
      <c r="F91" s="114"/>
      <c r="G91" s="114"/>
      <c r="H91" s="114"/>
    </row>
    <row r="92" spans="1:8" ht="11.25" customHeight="1" x14ac:dyDescent="0.25">
      <c r="B92" s="114"/>
      <c r="C92" s="114"/>
      <c r="D92" s="114"/>
      <c r="E92" s="114"/>
      <c r="F92" s="114"/>
      <c r="G92" s="114"/>
      <c r="H92" s="114"/>
    </row>
    <row r="93" spans="1:8" ht="11.25" customHeight="1" x14ac:dyDescent="0.25">
      <c r="B93" s="114"/>
      <c r="C93" s="114"/>
      <c r="D93" s="114"/>
      <c r="E93" s="114"/>
      <c r="F93" s="114"/>
      <c r="G93" s="114"/>
      <c r="H93" s="114"/>
    </row>
    <row r="94" spans="1:8" ht="11.25" customHeight="1" x14ac:dyDescent="0.25">
      <c r="B94" s="114"/>
      <c r="C94" s="114"/>
      <c r="D94" s="114"/>
      <c r="E94" s="114"/>
      <c r="F94" s="114"/>
      <c r="G94" s="114"/>
      <c r="H94" s="114"/>
    </row>
    <row r="95" spans="1:8" ht="11.25" customHeight="1" x14ac:dyDescent="0.25">
      <c r="B95" s="114"/>
      <c r="C95" s="114"/>
      <c r="D95" s="114"/>
      <c r="E95" s="114"/>
      <c r="F95" s="114"/>
      <c r="G95" s="114"/>
      <c r="H95" s="114"/>
    </row>
    <row r="96" spans="1:8" ht="11.25" customHeight="1" x14ac:dyDescent="0.25">
      <c r="B96" s="114"/>
      <c r="C96" s="114"/>
      <c r="D96" s="114"/>
      <c r="E96" s="114"/>
      <c r="F96" s="114"/>
      <c r="G96" s="114"/>
      <c r="H96" s="114"/>
    </row>
    <row r="97" spans="2:8" ht="11.25" customHeight="1" x14ac:dyDescent="0.25">
      <c r="B97" s="114"/>
      <c r="C97" s="114"/>
      <c r="D97" s="114"/>
      <c r="E97" s="114"/>
      <c r="F97" s="114"/>
      <c r="G97" s="114"/>
      <c r="H97" s="114"/>
    </row>
    <row r="98" spans="2:8" ht="11.25" customHeight="1" x14ac:dyDescent="0.25">
      <c r="B98" s="114"/>
      <c r="C98" s="114"/>
      <c r="D98" s="114"/>
      <c r="E98" s="114"/>
      <c r="F98" s="114"/>
      <c r="G98" s="114"/>
      <c r="H98" s="114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2023-02-28T13:59:20Z</dcterms:modified>
  <cp:category/>
  <cp:contentStatus/>
</cp:coreProperties>
</file>