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ARENAS\"/>
    </mc:Choice>
  </mc:AlternateContent>
  <xr:revisionPtr revIDLastSave="3" documentId="11_301A8734E8DFFD03D50DAEA4BBE43A0DBFF0E4D9" xr6:coauthVersionLast="47" xr6:coauthVersionMax="47" xr10:uidLastSave="{89BEFB94-8326-4352-9BB3-D29F0C9F06B0}"/>
  <bookViews>
    <workbookView xWindow="0" yWindow="0" windowWidth="28800" windowHeight="11730" xr2:uid="{00000000-000D-0000-FFFF-FFFF00000000}"/>
  </bookViews>
  <sheets>
    <sheet name="Cilant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39" i="1"/>
  <c r="G40" i="1"/>
  <c r="C71" i="1" l="1"/>
  <c r="D68" i="1" s="1"/>
  <c r="G45" i="1"/>
  <c r="G46" i="1" s="1"/>
  <c r="G38" i="1"/>
  <c r="G36" i="1"/>
  <c r="G30" i="1"/>
  <c r="G21" i="1"/>
  <c r="G12" i="1"/>
  <c r="G51" i="1" s="1"/>
  <c r="D65" i="1" l="1"/>
  <c r="D69" i="1"/>
  <c r="D70" i="1"/>
  <c r="G26" i="1"/>
  <c r="D67" i="1"/>
  <c r="G41" i="1"/>
  <c r="G31" i="1"/>
  <c r="G48" i="1" l="1"/>
  <c r="G49" i="1" s="1"/>
  <c r="G50" i="1" s="1"/>
  <c r="D76" i="1" s="1"/>
  <c r="D71" i="1"/>
  <c r="G52" i="1" l="1"/>
  <c r="C76" i="1"/>
  <c r="E76" i="1"/>
</calcChain>
</file>

<file path=xl/sharedStrings.xml><?xml version="1.0" encoding="utf-8"?>
<sst xmlns="http://schemas.openxmlformats.org/spreadsheetml/2006/main" count="120" uniqueCount="94">
  <si>
    <t>RUBRO O CULTIVO</t>
  </si>
  <si>
    <t>CILANTRO</t>
  </si>
  <si>
    <t>RENDIMIENTO (pqt./240m2)</t>
  </si>
  <si>
    <t>VARIEDAD</t>
  </si>
  <si>
    <t>CORRIENTE LISO</t>
  </si>
  <si>
    <t>FECHA ESTIMADA  PRECIO VENTA</t>
  </si>
  <si>
    <t>nov-mar</t>
  </si>
  <si>
    <t>NIVEL TECNOLÓGICO</t>
  </si>
  <si>
    <t>MEDIO</t>
  </si>
  <si>
    <t>PRECIO ESPERADO ($/pqt)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</si>
  <si>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</si>
  <si>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</si>
  <si>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</si>
  <si>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</si>
  <si>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</si>
  <si>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</si>
  <si>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</si>
  <si>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</si>
  <si>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</si>
  <si>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</si>
  <si>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Nov-Mar</t>
  </si>
  <si>
    <t>FECHA PRECIO INSUMOS</t>
  </si>
  <si>
    <t>CONTINGENCIA</t>
  </si>
  <si>
    <t>No Hay</t>
  </si>
  <si>
    <t>COSTOS DIRECTOS DE PRODUCCIÓN POR 240M2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</si>
  <si>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</si>
  <si>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</si>
  <si>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</si>
  <si>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</si>
  <si>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</si>
  <si>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</si>
  <si>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</si>
  <si>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nivelación y melgadura</t>
  </si>
  <si>
    <t>JH</t>
  </si>
  <si>
    <t>Agosto</t>
  </si>
  <si>
    <t>aplicación de fertilizantes</t>
  </si>
  <si>
    <t>Sep-Nov-Ene</t>
  </si>
  <si>
    <t xml:space="preserve">Siembra  </t>
  </si>
  <si>
    <t>limpia y riego</t>
  </si>
  <si>
    <t>Sep-Feb</t>
  </si>
  <si>
    <t>cosecha</t>
  </si>
  <si>
    <t>Subtotal Jornadas Hombre</t>
  </si>
  <si>
    <t>MAQUINARIA</t>
  </si>
  <si>
    <t>Moto Cultivador</t>
  </si>
  <si>
    <t>JM</t>
  </si>
  <si>
    <t>Oct-Feb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</si>
  <si>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</si>
  <si>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</si>
  <si>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</si>
  <si>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</si>
  <si>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</si>
  <si>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</si>
  <si>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Corriente liso </t>
  </si>
  <si>
    <t>kg</t>
  </si>
  <si>
    <t>FERTILIZANTES</t>
  </si>
  <si>
    <t>Super Fosfato Triple</t>
  </si>
  <si>
    <t>Sep</t>
  </si>
  <si>
    <t>Salitre Potasico</t>
  </si>
  <si>
    <t>Sep-Ene</t>
  </si>
  <si>
    <t>Kit reparacion invernadero</t>
  </si>
  <si>
    <t>u</t>
  </si>
  <si>
    <t>May-Sep</t>
  </si>
  <si>
    <t>Subtotal Insumos</t>
  </si>
  <si>
    <t>OTROS</t>
  </si>
  <si>
    <t>Item</t>
  </si>
  <si>
    <t>Embalaje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</si>
  <si>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</si>
  <si>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</si>
  <si>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</si>
  <si>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</si>
  <si>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</si>
  <si>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</si>
  <si>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</si>
  <si>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</si>
  <si>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</si>
  <si>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</si>
  <si>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</si>
  <si>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</si>
  <si>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</si>
  <si>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</si>
  <si>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</si>
  <si>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</si>
  <si>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</si>
  <si>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</si>
  <si>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</si>
  <si>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</si>
  <si>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</si>
  <si>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</si>
  <si>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</si>
  <si>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</si>
  <si>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($/240m2)</t>
  </si>
  <si>
    <t>Rendimiento (pqt/240m2)</t>
  </si>
  <si>
    <t>Costo unitario ($/pqt)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</si>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</sst>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.00_-;\-* #,##0.00_-;_-* &quot;-&quot;??_-;_-@_-"/>
    <numFmt numFmtId="170" formatCode="_-* #,##0_-;\-* #,##0_-;_-* &quot;-&quot;??_-;_-@_-"/>
    <numFmt numFmtId="171" formatCode="0.0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 applyNumberFormat="0" applyFill="0" applyBorder="0" applyProtection="0"/>
    <xf numFmtId="164" fontId="21" fillId="0" borderId="0" applyFont="0" applyFill="0" applyBorder="0" applyAlignment="0" applyProtection="0"/>
    <xf numFmtId="0" fontId="2" fillId="0" borderId="22"/>
    <xf numFmtId="169" fontId="22" fillId="0" borderId="22" applyFont="0" applyFill="0" applyBorder="0" applyAlignment="0" applyProtection="0"/>
    <xf numFmtId="43" fontId="23" fillId="0" borderId="22" applyFont="0" applyFill="0" applyBorder="0" applyAlignment="0" applyProtection="0"/>
    <xf numFmtId="44" fontId="23" fillId="0" borderId="22" applyFont="0" applyFill="0" applyBorder="0" applyAlignment="0" applyProtection="0"/>
    <xf numFmtId="0" fontId="23" fillId="0" borderId="22"/>
    <xf numFmtId="0" fontId="23" fillId="0" borderId="22"/>
    <xf numFmtId="0" fontId="23" fillId="0" borderId="22"/>
    <xf numFmtId="9" fontId="23" fillId="0" borderId="22" applyFont="0" applyFill="0" applyBorder="0" applyAlignment="0" applyProtection="0"/>
    <xf numFmtId="0" fontId="1" fillId="0" borderId="22"/>
    <xf numFmtId="169" fontId="21" fillId="0" borderId="22" applyFont="0" applyFill="0" applyBorder="0" applyAlignment="0" applyProtection="0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3" borderId="5" xfId="0" applyNumberFormat="1" applyFont="1" applyFill="1" applyBorder="1" applyAlignment="1">
      <alignment vertical="center" wrapText="1"/>
    </xf>
    <xf numFmtId="0" fontId="4" fillId="2" borderId="7" xfId="0" applyFont="1" applyFill="1" applyBorder="1"/>
    <xf numFmtId="3" fontId="4" fillId="2" borderId="6" xfId="0" applyNumberFormat="1" applyFont="1" applyFill="1" applyBorder="1"/>
    <xf numFmtId="49" fontId="6" fillId="2" borderId="5" xfId="0" applyNumberFormat="1" applyFont="1" applyFill="1" applyBorder="1" applyAlignment="1">
      <alignment vertical="center" wrapText="1"/>
    </xf>
    <xf numFmtId="0" fontId="7" fillId="2" borderId="7" xfId="0" applyFont="1" applyFill="1" applyBorder="1"/>
    <xf numFmtId="49" fontId="6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horizontal="right"/>
    </xf>
    <xf numFmtId="165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right" wrapText="1"/>
    </xf>
    <xf numFmtId="49" fontId="6" fillId="2" borderId="6" xfId="0" applyNumberFormat="1" applyFont="1" applyFill="1" applyBorder="1"/>
    <xf numFmtId="0" fontId="6" fillId="2" borderId="6" xfId="0" applyFont="1" applyFill="1" applyBorder="1"/>
    <xf numFmtId="3" fontId="6" fillId="2" borderId="6" xfId="0" applyNumberFormat="1" applyFont="1" applyFill="1" applyBorder="1" applyAlignment="1">
      <alignment horizontal="right" wrapText="1"/>
    </xf>
    <xf numFmtId="14" fontId="6" fillId="2" borderId="6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4" fillId="2" borderId="1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49" fontId="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4" fillId="2" borderId="12" xfId="0" applyNumberFormat="1" applyFont="1" applyFill="1" applyBorder="1"/>
    <xf numFmtId="49" fontId="3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7" xfId="0" applyFont="1" applyFill="1" applyBorder="1"/>
    <xf numFmtId="0" fontId="4" fillId="2" borderId="18" xfId="0" applyFont="1" applyFill="1" applyBorder="1"/>
    <xf numFmtId="3" fontId="4" fillId="2" borderId="18" xfId="0" applyNumberFormat="1" applyFont="1" applyFill="1" applyBorder="1"/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/>
    <xf numFmtId="3" fontId="6" fillId="2" borderId="6" xfId="0" applyNumberFormat="1" applyFont="1" applyFill="1" applyBorder="1"/>
    <xf numFmtId="49" fontId="10" fillId="2" borderId="6" xfId="0" applyNumberFormat="1" applyFont="1" applyFill="1" applyBorder="1"/>
    <xf numFmtId="0" fontId="6" fillId="2" borderId="6" xfId="0" applyFont="1" applyFill="1" applyBorder="1" applyAlignment="1">
      <alignment horizontal="center"/>
    </xf>
    <xf numFmtId="49" fontId="11" fillId="3" borderId="15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166" fontId="6" fillId="2" borderId="6" xfId="0" applyNumberFormat="1" applyFont="1" applyFill="1" applyBorder="1"/>
    <xf numFmtId="49" fontId="11" fillId="3" borderId="19" xfId="0" applyNumberFormat="1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3" fontId="11" fillId="3" borderId="19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0" fillId="2" borderId="20" xfId="0" applyFill="1" applyBorder="1"/>
    <xf numFmtId="0" fontId="17" fillId="7" borderId="22" xfId="0" applyFont="1" applyFill="1" applyBorder="1"/>
    <xf numFmtId="49" fontId="15" fillId="8" borderId="23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168" fontId="15" fillId="2" borderId="6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167" fontId="3" fillId="2" borderId="22" xfId="0" applyNumberFormat="1" applyFont="1" applyFill="1" applyBorder="1" applyAlignment="1">
      <alignment vertical="center"/>
    </xf>
    <xf numFmtId="167" fontId="19" fillId="2" borderId="22" xfId="0" applyNumberFormat="1" applyFont="1" applyFill="1" applyBorder="1" applyAlignment="1">
      <alignment vertical="center"/>
    </xf>
    <xf numFmtId="0" fontId="17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4" fillId="2" borderId="25" xfId="0" applyFont="1" applyFill="1" applyBorder="1"/>
    <xf numFmtId="3" fontId="4" fillId="2" borderId="25" xfId="0" applyNumberFormat="1" applyFont="1" applyFill="1" applyBorder="1"/>
    <xf numFmtId="49" fontId="3" fillId="5" borderId="26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167" fontId="3" fillId="5" borderId="28" xfId="0" applyNumberFormat="1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vertical="center"/>
    </xf>
    <xf numFmtId="167" fontId="3" fillId="3" borderId="30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167" fontId="3" fillId="5" borderId="30" xfId="0" applyNumberFormat="1" applyFont="1" applyFill="1" applyBorder="1" applyAlignment="1">
      <alignment vertical="center"/>
    </xf>
    <xf numFmtId="49" fontId="3" fillId="5" borderId="31" xfId="0" applyNumberFormat="1" applyFont="1" applyFill="1" applyBorder="1" applyAlignment="1">
      <alignment vertical="center"/>
    </xf>
    <xf numFmtId="0" fontId="12" fillId="5" borderId="32" xfId="0" applyFont="1" applyFill="1" applyBorder="1" applyAlignment="1">
      <alignment vertical="center"/>
    </xf>
    <xf numFmtId="167" fontId="3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49" fontId="15" fillId="8" borderId="34" xfId="0" applyNumberFormat="1" applyFont="1" applyFill="1" applyBorder="1" applyAlignment="1">
      <alignment vertical="center"/>
    </xf>
    <xf numFmtId="49" fontId="17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9" fontId="17" fillId="2" borderId="37" xfId="0" applyNumberFormat="1" applyFont="1" applyFill="1" applyBorder="1"/>
    <xf numFmtId="49" fontId="15" fillId="8" borderId="38" xfId="0" applyNumberFormat="1" applyFont="1" applyFill="1" applyBorder="1" applyAlignment="1">
      <alignment vertical="center"/>
    </xf>
    <xf numFmtId="168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17" fillId="9" borderId="43" xfId="0" applyFont="1" applyFill="1" applyBorder="1"/>
    <xf numFmtId="0" fontId="17" fillId="2" borderId="22" xfId="0" applyFont="1" applyFill="1" applyBorder="1" applyAlignment="1">
      <alignment vertical="center"/>
    </xf>
    <xf numFmtId="49" fontId="17" fillId="2" borderId="22" xfId="0" applyNumberFormat="1" applyFont="1" applyFill="1" applyBorder="1" applyAlignment="1">
      <alignment vertical="center"/>
    </xf>
    <xf numFmtId="49" fontId="15" fillId="2" borderId="44" xfId="0" applyNumberFormat="1" applyFont="1" applyFill="1" applyBorder="1" applyAlignment="1">
      <alignment vertical="center"/>
    </xf>
    <xf numFmtId="0" fontId="17" fillId="2" borderId="45" xfId="0" applyFont="1" applyFill="1" applyBorder="1"/>
    <xf numFmtId="0" fontId="17" fillId="2" borderId="46" xfId="0" applyFont="1" applyFill="1" applyBorder="1"/>
    <xf numFmtId="49" fontId="17" fillId="2" borderId="47" xfId="0" applyNumberFormat="1" applyFont="1" applyFill="1" applyBorder="1" applyAlignment="1">
      <alignment vertical="center"/>
    </xf>
    <xf numFmtId="0" fontId="17" fillId="2" borderId="48" xfId="0" applyFont="1" applyFill="1" applyBorder="1"/>
    <xf numFmtId="49" fontId="17" fillId="2" borderId="49" xfId="0" applyNumberFormat="1" applyFont="1" applyFill="1" applyBorder="1" applyAlignment="1">
      <alignment vertical="center"/>
    </xf>
    <xf numFmtId="0" fontId="17" fillId="2" borderId="50" xfId="0" applyFont="1" applyFill="1" applyBorder="1"/>
    <xf numFmtId="0" fontId="17" fillId="2" borderId="51" xfId="0" applyFont="1" applyFill="1" applyBorder="1"/>
    <xf numFmtId="0" fontId="15" fillId="7" borderId="22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49" fontId="20" fillId="9" borderId="22" xfId="0" applyNumberFormat="1" applyFont="1" applyFill="1" applyBorder="1" applyAlignment="1">
      <alignment vertical="center"/>
    </xf>
    <xf numFmtId="0" fontId="12" fillId="9" borderId="22" xfId="0" applyFont="1" applyFill="1" applyBorder="1" applyAlignment="1">
      <alignment vertical="center"/>
    </xf>
    <xf numFmtId="0" fontId="12" fillId="9" borderId="52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168" fontId="15" fillId="8" borderId="40" xfId="0" applyNumberFormat="1" applyFont="1" applyFill="1" applyBorder="1" applyAlignment="1">
      <alignment vertical="center"/>
    </xf>
    <xf numFmtId="0" fontId="17" fillId="0" borderId="57" xfId="0" applyFont="1" applyBorder="1" applyAlignment="1">
      <alignment vertical="center"/>
    </xf>
    <xf numFmtId="164" fontId="0" fillId="0" borderId="0" xfId="1" applyFont="1" applyAlignment="1"/>
    <xf numFmtId="0" fontId="17" fillId="10" borderId="56" xfId="10" applyFont="1" applyFill="1" applyBorder="1" applyAlignment="1">
      <alignment horizontal="right" vertical="center"/>
    </xf>
    <xf numFmtId="171" fontId="6" fillId="2" borderId="6" xfId="0" applyNumberFormat="1" applyFont="1" applyFill="1" applyBorder="1" applyAlignment="1">
      <alignment wrapText="1"/>
    </xf>
    <xf numFmtId="0" fontId="4" fillId="0" borderId="57" xfId="16" applyFont="1" applyBorder="1" applyAlignment="1">
      <alignment vertical="center"/>
    </xf>
    <xf numFmtId="0" fontId="14" fillId="0" borderId="57" xfId="16" applyFont="1" applyBorder="1" applyAlignment="1">
      <alignment horizontal="center" vertical="center"/>
    </xf>
    <xf numFmtId="0" fontId="14" fillId="10" borderId="57" xfId="16" applyFont="1" applyFill="1" applyBorder="1" applyAlignment="1">
      <alignment horizontal="center" vertical="center"/>
    </xf>
    <xf numFmtId="170" fontId="14" fillId="0" borderId="57" xfId="11" applyNumberFormat="1" applyFont="1" applyBorder="1" applyAlignment="1">
      <alignment vertical="center"/>
    </xf>
    <xf numFmtId="49" fontId="20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/>
    <xf numFmtId="0" fontId="6" fillId="2" borderId="6" xfId="0" applyFont="1" applyFill="1" applyBorder="1" applyAlignment="1"/>
  </cellXfs>
  <cellStyles count="17">
    <cellStyle name="Millares 2" xfId="4" xr:uid="{00000000-0005-0000-0000-000000000000}"/>
    <cellStyle name="Millares 3" xfId="3" xr:uid="{00000000-0005-0000-0000-000001000000}"/>
    <cellStyle name="Millares 4" xfId="11" xr:uid="{00000000-0005-0000-0000-000002000000}"/>
    <cellStyle name="Moneda [0]" xfId="1" builtinId="7"/>
    <cellStyle name="Moneda 2" xfId="5" xr:uid="{00000000-0005-0000-0000-000004000000}"/>
    <cellStyle name="Normal" xfId="0" builtinId="0"/>
    <cellStyle name="Normal 10" xfId="16" xr:uid="{00000000-0005-0000-0000-000006000000}"/>
    <cellStyle name="Normal 2" xfId="6" xr:uid="{00000000-0005-0000-0000-000007000000}"/>
    <cellStyle name="Normal 3" xfId="2" xr:uid="{00000000-0005-0000-0000-000008000000}"/>
    <cellStyle name="Normal 4" xfId="7" xr:uid="{00000000-0005-0000-0000-000009000000}"/>
    <cellStyle name="Normal 4 2" xfId="8" xr:uid="{00000000-0005-0000-0000-00000A000000}"/>
    <cellStyle name="Normal 5" xfId="10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orcentaje 2" xfId="9" xr:uid="{00000000-0005-0000-0000-000010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topLeftCell="A34" zoomScale="175" zoomScaleNormal="175" workbookViewId="0">
      <selection activeCell="C71" sqref="C7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10" width="10.85546875" style="1" customWidth="1"/>
    <col min="11" max="11" width="18.7109375" style="1" customWidth="1"/>
    <col min="12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ht="22.5" customHeight="1">
      <c r="A9" s="5"/>
      <c r="B9" s="6" t="s">
        <v>0</v>
      </c>
      <c r="C9" s="128" t="s">
        <v>1</v>
      </c>
      <c r="D9" s="7"/>
      <c r="E9" s="138" t="s">
        <v>2</v>
      </c>
      <c r="F9" s="139"/>
      <c r="G9" s="8">
        <v>11000</v>
      </c>
    </row>
    <row r="10" spans="1:255" ht="38.25" customHeight="1">
      <c r="A10" s="5"/>
      <c r="B10" s="9" t="s">
        <v>3</v>
      </c>
      <c r="C10" s="128" t="s">
        <v>4</v>
      </c>
      <c r="D10" s="10"/>
      <c r="E10" s="136" t="s">
        <v>5</v>
      </c>
      <c r="F10" s="137"/>
      <c r="G10" s="12" t="s">
        <v>6</v>
      </c>
    </row>
    <row r="11" spans="1:255" ht="18" customHeight="1">
      <c r="A11" s="5"/>
      <c r="B11" s="9" t="s">
        <v>7</v>
      </c>
      <c r="C11" s="128" t="s">
        <v>8</v>
      </c>
      <c r="D11" s="10"/>
      <c r="E11" s="136" t="s">
        <v>9</v>
      </c>
      <c r="F11" s="137"/>
      <c r="G11" s="13">
        <v>1000</v>
      </c>
    </row>
    <row r="12" spans="1:255" ht="11.25" customHeight="1">
      <c r="A12" s="5"/>
      <c r="B12" s="9" t="s">
        <v>10</v>
      </c>
      <c r="C12" s="14" t="s">
        <v>11</v>
      </c>
      <c r="D12" s="10"/>
      <c r="E12" s="15" t="s">
        <v>12</v>
      </c>
      <c r="F12" s="16"/>
      <c r="G12" s="17">
        <f>(G9*G11)</f>
        <v>11000000</v>
      </c>
    </row>
    <row r="13" spans="1:255" ht="11.25" customHeight="1">
      <c r="A13" s="5"/>
      <c r="B13" s="9" t="s">
        <v>13</v>
      </c>
      <c r="C13" s="12" t="s">
        <v>14</v>
      </c>
      <c r="D13" s="10"/>
      <c r="E13" s="136" t="s">
        <v>15</v>
      </c>
      <c r="F13" s="137"/>
      <c r="G13" s="12" t="s">
        <v>16</v>
      </c>
      <c r="IR13"/>
      <c r="IS13"/>
      <c r="IT13"/>
      <c r="IU13"/>
    </row>
    <row r="14" spans="1:255" ht="13.5" customHeight="1">
      <c r="A14" s="5"/>
      <c r="B14" s="9" t="s">
        <v>17</v>
      </c>
      <c r="C14" s="12" t="s">
        <v>18</v>
      </c>
      <c r="D14" s="10"/>
      <c r="E14" s="136" t="s">
        <v>19</v>
      </c>
      <c r="F14" s="137"/>
      <c r="G14" s="12" t="s">
        <v>20</v>
      </c>
      <c r="IR14"/>
      <c r="IS14"/>
      <c r="IT14"/>
      <c r="IU14"/>
    </row>
    <row r="15" spans="1:255" ht="25.5" customHeight="1">
      <c r="A15" s="5"/>
      <c r="B15" s="9" t="s">
        <v>21</v>
      </c>
      <c r="C15" s="18">
        <v>44956</v>
      </c>
      <c r="D15" s="10"/>
      <c r="E15" s="142" t="s">
        <v>22</v>
      </c>
      <c r="F15" s="143"/>
      <c r="G15" s="14" t="s">
        <v>23</v>
      </c>
      <c r="IR15"/>
      <c r="IS15"/>
      <c r="IT15"/>
      <c r="IU15"/>
    </row>
    <row r="16" spans="1:255" ht="12" customHeight="1">
      <c r="A16" s="2"/>
      <c r="B16" s="19"/>
      <c r="C16" s="20"/>
      <c r="D16" s="21"/>
      <c r="E16" s="22"/>
      <c r="F16" s="22"/>
      <c r="G16" s="23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24"/>
      <c r="B17" s="140" t="s">
        <v>24</v>
      </c>
      <c r="C17" s="141"/>
      <c r="D17" s="141"/>
      <c r="E17" s="141"/>
      <c r="F17" s="141"/>
      <c r="G17" s="141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25"/>
      <c r="C18" s="26"/>
      <c r="D18" s="26"/>
      <c r="E18" s="26"/>
      <c r="F18" s="27"/>
      <c r="G18" s="27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28" t="s">
        <v>25</v>
      </c>
      <c r="C19" s="29"/>
      <c r="D19" s="30"/>
      <c r="E19" s="30"/>
      <c r="F19" s="30"/>
      <c r="G19" s="30"/>
      <c r="IL19"/>
      <c r="IM19"/>
      <c r="IN19"/>
      <c r="IO19"/>
      <c r="IP19"/>
      <c r="IQ19"/>
      <c r="IR19"/>
      <c r="IS19"/>
      <c r="IT19"/>
      <c r="IU19"/>
    </row>
    <row r="20" spans="1:255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IL20"/>
      <c r="IM20"/>
      <c r="IN20"/>
      <c r="IO20"/>
      <c r="IP20"/>
      <c r="IQ20"/>
      <c r="IR20"/>
      <c r="IS20"/>
      <c r="IT20"/>
      <c r="IU20"/>
    </row>
    <row r="21" spans="1:255" ht="12.75" customHeight="1">
      <c r="A21" s="24"/>
      <c r="B21" s="126" t="s">
        <v>32</v>
      </c>
      <c r="C21" s="32" t="s">
        <v>33</v>
      </c>
      <c r="D21" s="129">
        <v>2</v>
      </c>
      <c r="E21" s="11" t="s">
        <v>34</v>
      </c>
      <c r="F21" s="17">
        <v>35000</v>
      </c>
      <c r="G21" s="17">
        <f>(D21*F21)</f>
        <v>70000</v>
      </c>
      <c r="IL21"/>
      <c r="IM21"/>
      <c r="IN21"/>
      <c r="IO21"/>
      <c r="IP21"/>
      <c r="IQ21"/>
      <c r="IR21"/>
      <c r="IS21"/>
      <c r="IT21"/>
      <c r="IU21"/>
    </row>
    <row r="22" spans="1:255" ht="12.75" customHeight="1">
      <c r="A22" s="24"/>
      <c r="B22" s="126" t="s">
        <v>35</v>
      </c>
      <c r="C22" s="32" t="s">
        <v>33</v>
      </c>
      <c r="D22" s="129">
        <v>0.5</v>
      </c>
      <c r="E22" s="11" t="s">
        <v>36</v>
      </c>
      <c r="F22" s="17">
        <v>35000</v>
      </c>
      <c r="G22" s="17">
        <f t="shared" ref="G22:G25" si="0">(D22*F22)</f>
        <v>17500</v>
      </c>
      <c r="IL22"/>
      <c r="IM22"/>
      <c r="IN22"/>
      <c r="IO22"/>
      <c r="IP22"/>
      <c r="IQ22"/>
      <c r="IR22"/>
      <c r="IS22"/>
      <c r="IT22"/>
      <c r="IU22"/>
    </row>
    <row r="23" spans="1:255" ht="12.75" customHeight="1">
      <c r="A23" s="24"/>
      <c r="B23" s="126" t="s">
        <v>37</v>
      </c>
      <c r="C23" s="32" t="s">
        <v>33</v>
      </c>
      <c r="D23" s="129">
        <v>2.8</v>
      </c>
      <c r="E23" s="11" t="s">
        <v>36</v>
      </c>
      <c r="F23" s="17">
        <v>35000</v>
      </c>
      <c r="G23" s="17">
        <f t="shared" si="0"/>
        <v>98000</v>
      </c>
      <c r="IL23"/>
      <c r="IM23"/>
      <c r="IN23"/>
      <c r="IO23"/>
      <c r="IP23"/>
      <c r="IQ23"/>
      <c r="IR23"/>
      <c r="IS23"/>
      <c r="IT23"/>
      <c r="IU23"/>
    </row>
    <row r="24" spans="1:255" ht="12.75" customHeight="1">
      <c r="A24" s="24"/>
      <c r="B24" s="126" t="s">
        <v>38</v>
      </c>
      <c r="C24" s="32" t="s">
        <v>33</v>
      </c>
      <c r="D24" s="129">
        <v>2.5</v>
      </c>
      <c r="E24" s="11" t="s">
        <v>39</v>
      </c>
      <c r="F24" s="17">
        <v>35000</v>
      </c>
      <c r="G24" s="17">
        <f t="shared" si="0"/>
        <v>87500</v>
      </c>
      <c r="IL24"/>
      <c r="IM24"/>
      <c r="IN24"/>
      <c r="IO24"/>
      <c r="IP24"/>
      <c r="IQ24"/>
      <c r="IR24"/>
      <c r="IS24"/>
      <c r="IT24"/>
      <c r="IU24"/>
    </row>
    <row r="25" spans="1:255" ht="12.75" customHeight="1">
      <c r="A25" s="24"/>
      <c r="B25" s="126" t="s">
        <v>40</v>
      </c>
      <c r="C25" s="32" t="s">
        <v>33</v>
      </c>
      <c r="D25" s="129">
        <v>1.2</v>
      </c>
      <c r="E25" s="11" t="s">
        <v>20</v>
      </c>
      <c r="F25" s="17">
        <v>35000</v>
      </c>
      <c r="G25" s="17">
        <f t="shared" si="0"/>
        <v>42000</v>
      </c>
      <c r="IL25"/>
      <c r="IM25"/>
      <c r="IN25"/>
      <c r="IO25"/>
      <c r="IP25"/>
      <c r="IQ25"/>
      <c r="IR25"/>
      <c r="IS25"/>
      <c r="IT25"/>
      <c r="IU25"/>
    </row>
    <row r="26" spans="1:255" ht="12.75" customHeight="1">
      <c r="A26" s="24"/>
      <c r="B26" s="34" t="s">
        <v>41</v>
      </c>
      <c r="C26" s="35"/>
      <c r="D26" s="35"/>
      <c r="E26" s="35"/>
      <c r="F26" s="36"/>
      <c r="G26" s="37">
        <f>SUM(G21:G25)</f>
        <v>315000</v>
      </c>
      <c r="IL26"/>
      <c r="IM26"/>
      <c r="IN26"/>
      <c r="IO26"/>
      <c r="IP26"/>
      <c r="IQ26"/>
      <c r="IR26"/>
      <c r="IS26"/>
      <c r="IT26"/>
      <c r="IU26"/>
    </row>
    <row r="27" spans="1:255" ht="12" customHeight="1">
      <c r="A27" s="2"/>
      <c r="B27" s="25"/>
      <c r="C27" s="27"/>
      <c r="D27" s="27"/>
      <c r="E27" s="27"/>
      <c r="F27" s="38"/>
      <c r="G27" s="38"/>
      <c r="IL27"/>
      <c r="IM27"/>
      <c r="IN27"/>
      <c r="IO27"/>
      <c r="IP27"/>
      <c r="IQ27"/>
      <c r="IR27"/>
      <c r="IS27"/>
      <c r="IT27"/>
      <c r="IU27"/>
    </row>
    <row r="28" spans="1:255" ht="12" customHeight="1">
      <c r="A28" s="5"/>
      <c r="B28" s="39" t="s">
        <v>42</v>
      </c>
      <c r="C28" s="40"/>
      <c r="D28" s="41"/>
      <c r="E28" s="41"/>
      <c r="F28" s="42"/>
      <c r="G28" s="42"/>
    </row>
    <row r="29" spans="1:255" ht="24" customHeight="1">
      <c r="A29" s="5"/>
      <c r="B29" s="46" t="s">
        <v>26</v>
      </c>
      <c r="C29" s="46" t="s">
        <v>27</v>
      </c>
      <c r="D29" s="46" t="s">
        <v>28</v>
      </c>
      <c r="E29" s="46" t="s">
        <v>29</v>
      </c>
      <c r="F29" s="47" t="s">
        <v>30</v>
      </c>
      <c r="G29" s="46" t="s">
        <v>31</v>
      </c>
    </row>
    <row r="30" spans="1:255" ht="25.5" customHeight="1">
      <c r="A30" s="24"/>
      <c r="B30" s="11" t="s">
        <v>43</v>
      </c>
      <c r="C30" s="32" t="s">
        <v>44</v>
      </c>
      <c r="D30" s="33">
        <v>1</v>
      </c>
      <c r="E30" s="14" t="s">
        <v>45</v>
      </c>
      <c r="F30" s="17">
        <v>40000</v>
      </c>
      <c r="G30" s="17">
        <f t="shared" ref="G30" si="1">(D30*F30)</f>
        <v>40000</v>
      </c>
    </row>
    <row r="31" spans="1:255" ht="12.75" customHeight="1">
      <c r="A31" s="5"/>
      <c r="B31" s="48" t="s">
        <v>46</v>
      </c>
      <c r="C31" s="49"/>
      <c r="D31" s="49"/>
      <c r="E31" s="49"/>
      <c r="F31" s="50"/>
      <c r="G31" s="51">
        <f>SUM(G30:G30)</f>
        <v>40000</v>
      </c>
    </row>
    <row r="32" spans="1:255" ht="12" customHeight="1">
      <c r="A32" s="2"/>
      <c r="B32" s="43"/>
      <c r="C32" s="44"/>
      <c r="D32" s="44"/>
      <c r="E32" s="44"/>
      <c r="F32" s="45"/>
      <c r="G32" s="45"/>
    </row>
    <row r="33" spans="1:10" ht="12" customHeight="1">
      <c r="A33" s="5"/>
      <c r="B33" s="39" t="s">
        <v>47</v>
      </c>
      <c r="C33" s="40"/>
      <c r="D33" s="41"/>
      <c r="E33" s="41"/>
      <c r="F33" s="42"/>
      <c r="G33" s="42"/>
    </row>
    <row r="34" spans="1:10" ht="24" customHeight="1">
      <c r="A34" s="5"/>
      <c r="B34" s="47" t="s">
        <v>48</v>
      </c>
      <c r="C34" s="47" t="s">
        <v>49</v>
      </c>
      <c r="D34" s="47" t="s">
        <v>50</v>
      </c>
      <c r="E34" s="47" t="s">
        <v>29</v>
      </c>
      <c r="F34" s="47" t="s">
        <v>30</v>
      </c>
      <c r="G34" s="47" t="s">
        <v>31</v>
      </c>
    </row>
    <row r="35" spans="1:10" ht="12.75" customHeight="1">
      <c r="A35" s="24"/>
      <c r="B35" s="52" t="s">
        <v>51</v>
      </c>
      <c r="C35" s="53"/>
      <c r="D35" s="53"/>
      <c r="E35" s="53"/>
      <c r="F35" s="53"/>
      <c r="G35" s="53"/>
    </row>
    <row r="36" spans="1:10" ht="12.75" customHeight="1">
      <c r="A36" s="24"/>
      <c r="B36" s="130" t="s">
        <v>52</v>
      </c>
      <c r="C36" s="131" t="s">
        <v>53</v>
      </c>
      <c r="D36" s="131">
        <v>2.7</v>
      </c>
      <c r="E36" s="132" t="s">
        <v>39</v>
      </c>
      <c r="F36" s="133">
        <v>33500</v>
      </c>
      <c r="G36" s="56">
        <f>(D36*F36)</f>
        <v>90450</v>
      </c>
    </row>
    <row r="37" spans="1:10" ht="12.75" customHeight="1">
      <c r="A37" s="24"/>
      <c r="B37" s="57" t="s">
        <v>54</v>
      </c>
      <c r="C37" s="58"/>
      <c r="D37" s="16"/>
      <c r="E37" s="58"/>
      <c r="F37" s="56"/>
      <c r="G37" s="56"/>
    </row>
    <row r="38" spans="1:10" ht="12.75" customHeight="1">
      <c r="A38" s="24"/>
      <c r="B38" s="15" t="s">
        <v>55</v>
      </c>
      <c r="C38" s="54" t="s">
        <v>53</v>
      </c>
      <c r="D38" s="55">
        <v>15</v>
      </c>
      <c r="E38" s="54" t="s">
        <v>56</v>
      </c>
      <c r="F38" s="56">
        <v>1432</v>
      </c>
      <c r="G38" s="56">
        <f>(D38*F38)</f>
        <v>21480</v>
      </c>
    </row>
    <row r="39" spans="1:10" ht="12.75" customHeight="1">
      <c r="A39" s="24"/>
      <c r="B39" s="15" t="s">
        <v>57</v>
      </c>
      <c r="C39" s="54" t="s">
        <v>53</v>
      </c>
      <c r="D39" s="55">
        <v>19</v>
      </c>
      <c r="E39" s="54" t="s">
        <v>58</v>
      </c>
      <c r="F39" s="56">
        <v>1045</v>
      </c>
      <c r="G39" s="56">
        <f t="shared" ref="G39:G40" si="2">(D39*F39)</f>
        <v>19855</v>
      </c>
    </row>
    <row r="40" spans="1:10" ht="12.75" customHeight="1">
      <c r="A40" s="24"/>
      <c r="B40" s="15" t="s">
        <v>59</v>
      </c>
      <c r="C40" s="54" t="s">
        <v>60</v>
      </c>
      <c r="D40" s="55">
        <v>1</v>
      </c>
      <c r="E40" s="54" t="s">
        <v>61</v>
      </c>
      <c r="F40" s="56">
        <v>610000</v>
      </c>
      <c r="G40" s="56">
        <f t="shared" si="2"/>
        <v>610000</v>
      </c>
    </row>
    <row r="41" spans="1:10" ht="13.5" customHeight="1">
      <c r="A41" s="5"/>
      <c r="B41" s="59" t="s">
        <v>62</v>
      </c>
      <c r="C41" s="60"/>
      <c r="D41" s="60"/>
      <c r="E41" s="60"/>
      <c r="F41" s="61"/>
      <c r="G41" s="62">
        <f>SUM(G35:G40)</f>
        <v>741785</v>
      </c>
    </row>
    <row r="42" spans="1:10" ht="12" customHeight="1">
      <c r="A42" s="2"/>
      <c r="B42" s="43"/>
      <c r="C42" s="44"/>
      <c r="D42" s="44"/>
      <c r="E42" s="63"/>
      <c r="F42" s="45"/>
      <c r="G42" s="45"/>
    </row>
    <row r="43" spans="1:10" ht="12" customHeight="1">
      <c r="A43" s="5"/>
      <c r="B43" s="39" t="s">
        <v>63</v>
      </c>
      <c r="C43" s="40"/>
      <c r="D43" s="41"/>
      <c r="E43" s="41"/>
      <c r="F43" s="42"/>
      <c r="G43" s="42"/>
    </row>
    <row r="44" spans="1:10" ht="24" customHeight="1">
      <c r="A44" s="5"/>
      <c r="B44" s="46" t="s">
        <v>64</v>
      </c>
      <c r="C44" s="47" t="s">
        <v>49</v>
      </c>
      <c r="D44" s="47" t="s">
        <v>50</v>
      </c>
      <c r="E44" s="46" t="s">
        <v>29</v>
      </c>
      <c r="F44" s="47" t="s">
        <v>30</v>
      </c>
      <c r="G44" s="46" t="s">
        <v>31</v>
      </c>
    </row>
    <row r="45" spans="1:10" ht="12.75" customHeight="1">
      <c r="A45" s="24"/>
      <c r="B45" s="11" t="s">
        <v>65</v>
      </c>
      <c r="C45" s="54" t="s">
        <v>66</v>
      </c>
      <c r="D45" s="64">
        <v>60</v>
      </c>
      <c r="E45" s="32" t="s">
        <v>20</v>
      </c>
      <c r="F45" s="64">
        <v>855</v>
      </c>
      <c r="G45" s="56">
        <f>(D45*F45)</f>
        <v>51300</v>
      </c>
    </row>
    <row r="46" spans="1:10" ht="13.5" customHeight="1">
      <c r="A46" s="5"/>
      <c r="B46" s="65" t="s">
        <v>67</v>
      </c>
      <c r="C46" s="66"/>
      <c r="D46" s="66"/>
      <c r="E46" s="66"/>
      <c r="F46" s="67"/>
      <c r="G46" s="68">
        <f>SUM(G45)</f>
        <v>51300</v>
      </c>
      <c r="J46" s="127"/>
    </row>
    <row r="47" spans="1:10" ht="12" customHeight="1">
      <c r="A47" s="2"/>
      <c r="B47" s="85"/>
      <c r="C47" s="85"/>
      <c r="D47" s="85"/>
      <c r="E47" s="85"/>
      <c r="F47" s="86"/>
      <c r="G47" s="86"/>
    </row>
    <row r="48" spans="1:10" ht="12" customHeight="1">
      <c r="A48" s="82"/>
      <c r="B48" s="87" t="s">
        <v>68</v>
      </c>
      <c r="C48" s="88"/>
      <c r="D48" s="88"/>
      <c r="E48" s="88"/>
      <c r="F48" s="88"/>
      <c r="G48" s="89">
        <f>G26+G31+G41+G46</f>
        <v>1148085</v>
      </c>
    </row>
    <row r="49" spans="1:8" ht="12" customHeight="1">
      <c r="A49" s="82"/>
      <c r="B49" s="90" t="s">
        <v>69</v>
      </c>
      <c r="C49" s="70"/>
      <c r="D49" s="70"/>
      <c r="E49" s="70"/>
      <c r="F49" s="70"/>
      <c r="G49" s="91">
        <f>G48*0.05</f>
        <v>57404.25</v>
      </c>
    </row>
    <row r="50" spans="1:8" ht="12" customHeight="1">
      <c r="A50" s="82"/>
      <c r="B50" s="92" t="s">
        <v>70</v>
      </c>
      <c r="C50" s="69"/>
      <c r="D50" s="69"/>
      <c r="E50" s="69"/>
      <c r="F50" s="69"/>
      <c r="G50" s="93">
        <f>G49+G48</f>
        <v>1205489.25</v>
      </c>
    </row>
    <row r="51" spans="1:8" ht="12" customHeight="1">
      <c r="A51" s="82"/>
      <c r="B51" s="90" t="s">
        <v>71</v>
      </c>
      <c r="C51" s="70"/>
      <c r="D51" s="70"/>
      <c r="E51" s="70"/>
      <c r="F51" s="70"/>
      <c r="G51" s="91">
        <f>G12</f>
        <v>11000000</v>
      </c>
    </row>
    <row r="52" spans="1:8" ht="12" customHeight="1">
      <c r="A52" s="82"/>
      <c r="B52" s="94" t="s">
        <v>72</v>
      </c>
      <c r="C52" s="95"/>
      <c r="D52" s="95"/>
      <c r="E52" s="95"/>
      <c r="F52" s="95"/>
      <c r="G52" s="96">
        <f>G51-G50</f>
        <v>9794510.75</v>
      </c>
      <c r="H52" s="127"/>
    </row>
    <row r="53" spans="1:8" ht="12" customHeight="1">
      <c r="A53" s="82"/>
      <c r="B53" s="83" t="s">
        <v>73</v>
      </c>
      <c r="C53" s="84"/>
      <c r="D53" s="84"/>
      <c r="E53" s="84"/>
      <c r="F53" s="84"/>
      <c r="G53" s="79"/>
    </row>
    <row r="54" spans="1:8" ht="12.75" customHeight="1" thickBot="1">
      <c r="A54" s="82"/>
      <c r="B54" s="97"/>
      <c r="C54" s="84"/>
      <c r="D54" s="84"/>
      <c r="E54" s="84"/>
      <c r="F54" s="84"/>
      <c r="G54" s="79"/>
    </row>
    <row r="55" spans="1:8" ht="12" customHeight="1">
      <c r="A55" s="82"/>
      <c r="B55" s="109" t="s">
        <v>74</v>
      </c>
      <c r="C55" s="110"/>
      <c r="D55" s="110"/>
      <c r="E55" s="110"/>
      <c r="F55" s="111"/>
      <c r="G55" s="79"/>
    </row>
    <row r="56" spans="1:8" ht="12" customHeight="1">
      <c r="A56" s="82"/>
      <c r="B56" s="112" t="s">
        <v>75</v>
      </c>
      <c r="C56" s="81"/>
      <c r="D56" s="81"/>
      <c r="E56" s="81"/>
      <c r="F56" s="113"/>
      <c r="G56" s="79"/>
    </row>
    <row r="57" spans="1:8" ht="12" customHeight="1">
      <c r="A57" s="82"/>
      <c r="B57" s="112" t="s">
        <v>76</v>
      </c>
      <c r="C57" s="81"/>
      <c r="D57" s="81"/>
      <c r="E57" s="81"/>
      <c r="F57" s="113"/>
      <c r="G57" s="79"/>
    </row>
    <row r="58" spans="1:8" ht="12" customHeight="1">
      <c r="A58" s="82"/>
      <c r="B58" s="112" t="s">
        <v>77</v>
      </c>
      <c r="C58" s="81"/>
      <c r="D58" s="81"/>
      <c r="E58" s="81"/>
      <c r="F58" s="113"/>
      <c r="G58" s="79"/>
    </row>
    <row r="59" spans="1:8" ht="12" customHeight="1">
      <c r="A59" s="82"/>
      <c r="B59" s="112" t="s">
        <v>78</v>
      </c>
      <c r="C59" s="81"/>
      <c r="D59" s="81"/>
      <c r="E59" s="81"/>
      <c r="F59" s="113"/>
      <c r="G59" s="79"/>
    </row>
    <row r="60" spans="1:8" ht="12" customHeight="1">
      <c r="A60" s="82"/>
      <c r="B60" s="112" t="s">
        <v>79</v>
      </c>
      <c r="C60" s="81"/>
      <c r="D60" s="81"/>
      <c r="E60" s="81"/>
      <c r="F60" s="113"/>
      <c r="G60" s="79"/>
    </row>
    <row r="61" spans="1:8" ht="12.75" customHeight="1" thickBot="1">
      <c r="A61" s="82"/>
      <c r="B61" s="114" t="s">
        <v>80</v>
      </c>
      <c r="C61" s="115"/>
      <c r="D61" s="115"/>
      <c r="E61" s="115"/>
      <c r="F61" s="116"/>
      <c r="G61" s="79"/>
    </row>
    <row r="62" spans="1:8" ht="12.75" customHeight="1">
      <c r="A62" s="82"/>
      <c r="B62" s="107"/>
      <c r="C62" s="81"/>
      <c r="D62" s="81"/>
      <c r="E62" s="81"/>
      <c r="F62" s="81"/>
      <c r="G62" s="79"/>
    </row>
    <row r="63" spans="1:8" ht="15" customHeight="1" thickBot="1">
      <c r="A63" s="82"/>
      <c r="B63" s="134" t="s">
        <v>81</v>
      </c>
      <c r="C63" s="135"/>
      <c r="D63" s="106"/>
      <c r="E63" s="72"/>
      <c r="F63" s="72"/>
      <c r="G63" s="79"/>
    </row>
    <row r="64" spans="1:8" ht="12" customHeight="1">
      <c r="A64" s="82"/>
      <c r="B64" s="99" t="s">
        <v>64</v>
      </c>
      <c r="C64" s="73" t="s">
        <v>82</v>
      </c>
      <c r="D64" s="100" t="s">
        <v>83</v>
      </c>
      <c r="E64" s="72"/>
      <c r="F64" s="72"/>
      <c r="G64" s="79"/>
    </row>
    <row r="65" spans="1:7" ht="12" customHeight="1">
      <c r="A65" s="82"/>
      <c r="B65" s="101" t="s">
        <v>84</v>
      </c>
      <c r="C65" s="74">
        <v>315000</v>
      </c>
      <c r="D65" s="102">
        <f>(C65/C71)</f>
        <v>0.26130474852943492</v>
      </c>
      <c r="E65" s="72"/>
      <c r="F65" s="72"/>
      <c r="G65" s="79"/>
    </row>
    <row r="66" spans="1:7" ht="12" customHeight="1">
      <c r="A66" s="82"/>
      <c r="B66" s="101" t="s">
        <v>85</v>
      </c>
      <c r="C66" s="75">
        <v>0</v>
      </c>
      <c r="D66" s="102">
        <v>0</v>
      </c>
      <c r="E66" s="72"/>
      <c r="F66" s="72"/>
      <c r="G66" s="79"/>
    </row>
    <row r="67" spans="1:7" ht="12" customHeight="1">
      <c r="A67" s="82"/>
      <c r="B67" s="101" t="s">
        <v>86</v>
      </c>
      <c r="C67" s="74">
        <v>40000</v>
      </c>
      <c r="D67" s="102">
        <f>(C67/C71)</f>
        <v>3.3181555368817138E-2</v>
      </c>
      <c r="E67" s="72"/>
      <c r="F67" s="72"/>
      <c r="G67" s="79"/>
    </row>
    <row r="68" spans="1:7" ht="12" customHeight="1">
      <c r="A68" s="82"/>
      <c r="B68" s="101" t="s">
        <v>48</v>
      </c>
      <c r="C68" s="74">
        <v>741785</v>
      </c>
      <c r="D68" s="102">
        <f>(C68/C71)</f>
        <v>0.61533950123145043</v>
      </c>
      <c r="E68" s="72"/>
      <c r="F68" s="72"/>
      <c r="G68" s="79"/>
    </row>
    <row r="69" spans="1:7" ht="12" customHeight="1">
      <c r="A69" s="82"/>
      <c r="B69" s="101" t="s">
        <v>87</v>
      </c>
      <c r="C69" s="76">
        <v>51300</v>
      </c>
      <c r="D69" s="102">
        <f>(C69/C71)</f>
        <v>4.2555344760507978E-2</v>
      </c>
      <c r="E69" s="78"/>
      <c r="F69" s="78"/>
      <c r="G69" s="79"/>
    </row>
    <row r="70" spans="1:7" ht="12" customHeight="1">
      <c r="A70" s="82"/>
      <c r="B70" s="101" t="s">
        <v>88</v>
      </c>
      <c r="C70" s="76">
        <v>57404</v>
      </c>
      <c r="D70" s="102">
        <f>(C70/C71)</f>
        <v>4.7618850109789473E-2</v>
      </c>
      <c r="E70" s="78"/>
      <c r="F70" s="78"/>
      <c r="G70" s="79"/>
    </row>
    <row r="71" spans="1:7" ht="12.75" customHeight="1" thickBot="1">
      <c r="A71" s="82"/>
      <c r="B71" s="103" t="s">
        <v>89</v>
      </c>
      <c r="C71" s="104">
        <f>SUM(C65:C70)</f>
        <v>1205489</v>
      </c>
      <c r="D71" s="105">
        <f>SUM(D65:D70)</f>
        <v>0.99999999999999989</v>
      </c>
      <c r="E71" s="78"/>
      <c r="F71" s="78"/>
      <c r="G71" s="79"/>
    </row>
    <row r="72" spans="1:7" ht="12" customHeight="1">
      <c r="A72" s="82"/>
      <c r="B72" s="97"/>
      <c r="C72" s="84"/>
      <c r="D72" s="84"/>
      <c r="E72" s="84"/>
      <c r="F72" s="84"/>
      <c r="G72" s="79"/>
    </row>
    <row r="73" spans="1:7" ht="12.75" customHeight="1">
      <c r="A73" s="82"/>
      <c r="B73" s="98"/>
      <c r="C73" s="84"/>
      <c r="D73" s="84"/>
      <c r="E73" s="84"/>
      <c r="F73" s="84"/>
      <c r="G73" s="79"/>
    </row>
    <row r="74" spans="1:7" ht="12" customHeight="1" thickBot="1">
      <c r="A74" s="71"/>
      <c r="B74" s="118"/>
      <c r="C74" s="119" t="s">
        <v>90</v>
      </c>
      <c r="D74" s="120"/>
      <c r="E74" s="121"/>
      <c r="F74" s="77"/>
      <c r="G74" s="79"/>
    </row>
    <row r="75" spans="1:7" ht="12" customHeight="1">
      <c r="A75" s="82"/>
      <c r="B75" s="122" t="s">
        <v>91</v>
      </c>
      <c r="C75" s="123">
        <v>10000</v>
      </c>
      <c r="D75" s="123">
        <v>11000</v>
      </c>
      <c r="E75" s="124">
        <v>12000</v>
      </c>
      <c r="F75" s="117"/>
      <c r="G75" s="80"/>
    </row>
    <row r="76" spans="1:7" ht="12.75" customHeight="1" thickBot="1">
      <c r="A76" s="82"/>
      <c r="B76" s="103" t="s">
        <v>92</v>
      </c>
      <c r="C76" s="104">
        <f>(G50/C75)</f>
        <v>120.548925</v>
      </c>
      <c r="D76" s="104">
        <f>(G50/D75)</f>
        <v>109.58993181818182</v>
      </c>
      <c r="E76" s="125">
        <f>(G50/E75)</f>
        <v>100.4574375</v>
      </c>
      <c r="F76" s="117"/>
      <c r="G76" s="80"/>
    </row>
    <row r="77" spans="1:7" ht="15.6" customHeight="1">
      <c r="A77" s="82"/>
      <c r="B77" s="108" t="s">
        <v>93</v>
      </c>
      <c r="C77" s="81"/>
      <c r="D77" s="81"/>
      <c r="E77" s="81"/>
      <c r="F77" s="81"/>
      <c r="G77" s="81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2023-03-28T15:39:04Z</dcterms:modified>
  <cp:category/>
  <cp:contentStatus/>
</cp:coreProperties>
</file>